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6"/>
  </bookViews>
  <sheets>
    <sheet name="титульный лист + раздел 1" sheetId="1" r:id="rId1"/>
    <sheet name="раздел 2" sheetId="2" r:id="rId2"/>
    <sheet name="раздел 3 (табл.2,3,4)" sheetId="6" r:id="rId3"/>
    <sheet name="табл.5" sheetId="7" r:id="rId4"/>
    <sheet name="раздел 4 (табл.6)" sheetId="8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2'!$A$2:$C$76</definedName>
    <definedName name="_xlnm._FilterDatabase" localSheetId="2" hidden="1">'раздел 3 (табл.2,3,4)'!$A$10:$J$325</definedName>
    <definedName name="_xlnm.Print_Area" localSheetId="1">'раздел 2'!$A$1:$B$81</definedName>
    <definedName name="_xlnm.Print_Area" localSheetId="2">'раздел 3 (табл.2,3,4)'!$A$1:$J$326</definedName>
    <definedName name="_xlnm.Print_Area" localSheetId="5">'раздел 5(табл.7)'!$A$1:$G$36</definedName>
    <definedName name="_xlnm.Print_Area" localSheetId="3">табл.5!$A$1:$M$33</definedName>
    <definedName name="_xlnm.Print_Area" localSheetId="0">'титульный лист + раздел 1'!$A$1:$H$64</definedName>
  </definedNames>
  <calcPr calcId="152511" refMode="R1C1"/>
</workbook>
</file>

<file path=xl/calcChain.xml><?xml version="1.0" encoding="utf-8"?>
<calcChain xmlns="http://schemas.openxmlformats.org/spreadsheetml/2006/main">
  <c r="D16" i="11" l="1"/>
  <c r="J28" i="7"/>
  <c r="E95" i="6"/>
  <c r="E21" i="6" l="1"/>
  <c r="E18" i="6"/>
  <c r="E30" i="6" l="1"/>
  <c r="F37" i="6" l="1"/>
  <c r="C12" i="8" l="1"/>
  <c r="E54" i="6" l="1"/>
  <c r="E51" i="6"/>
  <c r="E20" i="6"/>
  <c r="E19" i="6"/>
  <c r="I267" i="6" l="1"/>
  <c r="I159" i="6"/>
  <c r="D325" i="6"/>
  <c r="D324" i="6"/>
  <c r="D323" i="6"/>
  <c r="D322" i="6"/>
  <c r="J321" i="6"/>
  <c r="I321" i="6"/>
  <c r="H321" i="6"/>
  <c r="G321" i="6"/>
  <c r="F321" i="6"/>
  <c r="E321" i="6"/>
  <c r="D320" i="6"/>
  <c r="D319" i="6"/>
  <c r="D318" i="6"/>
  <c r="J317" i="6"/>
  <c r="I317" i="6"/>
  <c r="H317" i="6"/>
  <c r="G317" i="6"/>
  <c r="F317" i="6"/>
  <c r="E317" i="6"/>
  <c r="D316" i="6"/>
  <c r="D315" i="6"/>
  <c r="D314" i="6"/>
  <c r="D313" i="6"/>
  <c r="D312" i="6"/>
  <c r="D311" i="6"/>
  <c r="D310" i="6"/>
  <c r="D309" i="6"/>
  <c r="D308" i="6"/>
  <c r="D307" i="6"/>
  <c r="D306" i="6"/>
  <c r="J304" i="6"/>
  <c r="J300" i="6" s="1"/>
  <c r="I304" i="6"/>
  <c r="I300" i="6" s="1"/>
  <c r="I289" i="6" s="1"/>
  <c r="I287" i="6" s="1"/>
  <c r="H304" i="6"/>
  <c r="H300" i="6" s="1"/>
  <c r="G304" i="6"/>
  <c r="G300" i="6" s="1"/>
  <c r="F304" i="6"/>
  <c r="F300" i="6" s="1"/>
  <c r="E304" i="6"/>
  <c r="D303" i="6"/>
  <c r="D302" i="6"/>
  <c r="D299" i="6"/>
  <c r="D298" i="6"/>
  <c r="D297" i="6"/>
  <c r="D296" i="6"/>
  <c r="D295" i="6"/>
  <c r="D294" i="6"/>
  <c r="D291" i="6" s="1"/>
  <c r="D293" i="6"/>
  <c r="J291" i="6"/>
  <c r="H291" i="6"/>
  <c r="G291" i="6"/>
  <c r="F291" i="6"/>
  <c r="E291" i="6"/>
  <c r="D288" i="6"/>
  <c r="D286" i="6"/>
  <c r="D285" i="6"/>
  <c r="D284" i="6"/>
  <c r="D283" i="6"/>
  <c r="D282" i="6"/>
  <c r="D280" i="6" s="1"/>
  <c r="J280" i="6"/>
  <c r="I280" i="6"/>
  <c r="I278" i="6" s="1"/>
  <c r="H280" i="6"/>
  <c r="G280" i="6"/>
  <c r="G278" i="6" s="1"/>
  <c r="F280" i="6"/>
  <c r="E280" i="6"/>
  <c r="E278" i="6" s="1"/>
  <c r="J278" i="6"/>
  <c r="H278" i="6"/>
  <c r="F278" i="6"/>
  <c r="D277" i="6"/>
  <c r="J275" i="6"/>
  <c r="I275" i="6"/>
  <c r="H275" i="6"/>
  <c r="G275" i="6"/>
  <c r="F275" i="6"/>
  <c r="E275" i="6"/>
  <c r="D274" i="6"/>
  <c r="D273" i="6"/>
  <c r="J271" i="6"/>
  <c r="I271" i="6"/>
  <c r="H271" i="6"/>
  <c r="G271" i="6"/>
  <c r="E271" i="6"/>
  <c r="D270" i="6"/>
  <c r="D269" i="6"/>
  <c r="D268" i="6"/>
  <c r="E267" i="6"/>
  <c r="D267" i="6" s="1"/>
  <c r="J265" i="6"/>
  <c r="I265" i="6"/>
  <c r="H265" i="6"/>
  <c r="G265" i="6"/>
  <c r="F265" i="6"/>
  <c r="D263" i="6"/>
  <c r="D262" i="6"/>
  <c r="D261" i="6"/>
  <c r="D260" i="6"/>
  <c r="I258" i="6"/>
  <c r="D257" i="6"/>
  <c r="D256" i="6"/>
  <c r="I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E236" i="6"/>
  <c r="D236" i="6" s="1"/>
  <c r="E235" i="6"/>
  <c r="D235" i="6" s="1"/>
  <c r="E234" i="6"/>
  <c r="D234" i="6" s="1"/>
  <c r="D233" i="6"/>
  <c r="D232" i="6"/>
  <c r="J230" i="6"/>
  <c r="J227" i="6" s="1"/>
  <c r="I230" i="6"/>
  <c r="D229" i="6"/>
  <c r="G227" i="6"/>
  <c r="F227" i="6"/>
  <c r="D217" i="6"/>
  <c r="D216" i="6"/>
  <c r="D215" i="6"/>
  <c r="D214" i="6"/>
  <c r="J213" i="6"/>
  <c r="I213" i="6"/>
  <c r="H213" i="6"/>
  <c r="G213" i="6"/>
  <c r="F213" i="6"/>
  <c r="E213" i="6"/>
  <c r="D212" i="6"/>
  <c r="D211" i="6"/>
  <c r="D210" i="6"/>
  <c r="J209" i="6"/>
  <c r="I209" i="6"/>
  <c r="H209" i="6"/>
  <c r="G209" i="6"/>
  <c r="F209" i="6"/>
  <c r="E209" i="6"/>
  <c r="D208" i="6"/>
  <c r="D207" i="6"/>
  <c r="D206" i="6"/>
  <c r="D205" i="6"/>
  <c r="D204" i="6"/>
  <c r="D203" i="6"/>
  <c r="D202" i="6"/>
  <c r="D201" i="6"/>
  <c r="D200" i="6"/>
  <c r="D199" i="6"/>
  <c r="D198" i="6"/>
  <c r="J196" i="6"/>
  <c r="J192" i="6" s="1"/>
  <c r="I196" i="6"/>
  <c r="I192" i="6" s="1"/>
  <c r="I181" i="6" s="1"/>
  <c r="I179" i="6" s="1"/>
  <c r="H196" i="6"/>
  <c r="H192" i="6" s="1"/>
  <c r="G196" i="6"/>
  <c r="G192" i="6" s="1"/>
  <c r="F196" i="6"/>
  <c r="F192" i="6" s="1"/>
  <c r="E196" i="6"/>
  <c r="E192" i="6" s="1"/>
  <c r="D195" i="6"/>
  <c r="D194" i="6"/>
  <c r="D191" i="6"/>
  <c r="D190" i="6"/>
  <c r="D189" i="6"/>
  <c r="D188" i="6"/>
  <c r="D187" i="6"/>
  <c r="D186" i="6"/>
  <c r="D185" i="6"/>
  <c r="J183" i="6"/>
  <c r="H183" i="6"/>
  <c r="G183" i="6"/>
  <c r="F183" i="6"/>
  <c r="E183" i="6"/>
  <c r="D180" i="6"/>
  <c r="D178" i="6"/>
  <c r="D177" i="6"/>
  <c r="D176" i="6"/>
  <c r="D175" i="6"/>
  <c r="D174" i="6"/>
  <c r="J172" i="6"/>
  <c r="I172" i="6"/>
  <c r="I170" i="6" s="1"/>
  <c r="H172" i="6"/>
  <c r="H170" i="6" s="1"/>
  <c r="G172" i="6"/>
  <c r="G170" i="6" s="1"/>
  <c r="F172" i="6"/>
  <c r="F170" i="6" s="1"/>
  <c r="E172" i="6"/>
  <c r="E170" i="6" s="1"/>
  <c r="J170" i="6"/>
  <c r="D169" i="6"/>
  <c r="J167" i="6"/>
  <c r="I167" i="6"/>
  <c r="H167" i="6"/>
  <c r="G167" i="6"/>
  <c r="F167" i="6"/>
  <c r="E167" i="6"/>
  <c r="D166" i="6"/>
  <c r="D165" i="6"/>
  <c r="J163" i="6"/>
  <c r="I163" i="6"/>
  <c r="H163" i="6"/>
  <c r="G163" i="6"/>
  <c r="E163" i="6"/>
  <c r="D162" i="6"/>
  <c r="D161" i="6"/>
  <c r="D160" i="6"/>
  <c r="E159" i="6"/>
  <c r="D159" i="6" s="1"/>
  <c r="J157" i="6"/>
  <c r="I157" i="6"/>
  <c r="H157" i="6"/>
  <c r="G157" i="6"/>
  <c r="F157" i="6"/>
  <c r="E157" i="6"/>
  <c r="D155" i="6"/>
  <c r="D154" i="6"/>
  <c r="D153" i="6"/>
  <c r="D152" i="6"/>
  <c r="I150" i="6"/>
  <c r="D149" i="6"/>
  <c r="D148" i="6"/>
  <c r="D146" i="6" s="1"/>
  <c r="I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E128" i="6"/>
  <c r="D128" i="6" s="1"/>
  <c r="E127" i="6"/>
  <c r="D127" i="6" s="1"/>
  <c r="E126" i="6"/>
  <c r="D126" i="6" s="1"/>
  <c r="D125" i="6"/>
  <c r="D124" i="6"/>
  <c r="J122" i="6"/>
  <c r="J119" i="6" s="1"/>
  <c r="I122" i="6"/>
  <c r="D121" i="6"/>
  <c r="G119" i="6"/>
  <c r="F119" i="6"/>
  <c r="I119" i="6" l="1"/>
  <c r="D258" i="6"/>
  <c r="D254" i="6"/>
  <c r="D183" i="6"/>
  <c r="D265" i="6"/>
  <c r="D157" i="6"/>
  <c r="D209" i="6"/>
  <c r="E265" i="6"/>
  <c r="E264" i="6" s="1"/>
  <c r="E181" i="6"/>
  <c r="E179" i="6" s="1"/>
  <c r="E156" i="6" s="1"/>
  <c r="G289" i="6"/>
  <c r="G287" i="6" s="1"/>
  <c r="D167" i="6"/>
  <c r="G181" i="6"/>
  <c r="G179" i="6" s="1"/>
  <c r="G156" i="6" s="1"/>
  <c r="G218" i="6" s="1"/>
  <c r="D304" i="6"/>
  <c r="D300" i="6" s="1"/>
  <c r="D289" i="6" s="1"/>
  <c r="D287" i="6" s="1"/>
  <c r="D317" i="6"/>
  <c r="D150" i="6"/>
  <c r="I156" i="6"/>
  <c r="I218" i="6" s="1"/>
  <c r="I227" i="6"/>
  <c r="G264" i="6"/>
  <c r="G326" i="6" s="1"/>
  <c r="E122" i="6"/>
  <c r="E119" i="6" s="1"/>
  <c r="D119" i="6" s="1"/>
  <c r="D213" i="6"/>
  <c r="D271" i="6"/>
  <c r="H289" i="6"/>
  <c r="H287" i="6" s="1"/>
  <c r="H264" i="6" s="1"/>
  <c r="H326" i="6" s="1"/>
  <c r="J289" i="6"/>
  <c r="J287" i="6" s="1"/>
  <c r="J264" i="6" s="1"/>
  <c r="J326" i="6" s="1"/>
  <c r="D275" i="6"/>
  <c r="E300" i="6"/>
  <c r="E289" i="6" s="1"/>
  <c r="E287" i="6" s="1"/>
  <c r="D163" i="6"/>
  <c r="D172" i="6"/>
  <c r="H181" i="6"/>
  <c r="H179" i="6" s="1"/>
  <c r="H156" i="6" s="1"/>
  <c r="H218" i="6" s="1"/>
  <c r="E230" i="6"/>
  <c r="E227" i="6" s="1"/>
  <c r="I264" i="6"/>
  <c r="D321" i="6"/>
  <c r="D230" i="6"/>
  <c r="D278" i="6"/>
  <c r="F289" i="6"/>
  <c r="F287" i="6" s="1"/>
  <c r="F264" i="6" s="1"/>
  <c r="F326" i="6" s="1"/>
  <c r="J181" i="6"/>
  <c r="J179" i="6" s="1"/>
  <c r="J156" i="6" s="1"/>
  <c r="J218" i="6" s="1"/>
  <c r="D170" i="6"/>
  <c r="F181" i="6"/>
  <c r="F179" i="6" s="1"/>
  <c r="F156" i="6" s="1"/>
  <c r="F218" i="6" s="1"/>
  <c r="D122" i="6"/>
  <c r="D196" i="6"/>
  <c r="D192" i="6" s="1"/>
  <c r="D181" i="6" l="1"/>
  <c r="D179" i="6" s="1"/>
  <c r="I326" i="6"/>
  <c r="E326" i="6"/>
  <c r="D326" i="6" s="1"/>
  <c r="E218" i="6"/>
  <c r="D218" i="6" s="1"/>
  <c r="D227" i="6"/>
  <c r="D264" i="6"/>
  <c r="D156" i="6"/>
  <c r="D29" i="6" l="1"/>
  <c r="F55" i="6" l="1"/>
  <c r="F4" i="7" l="1"/>
  <c r="B5" i="8" s="1"/>
  <c r="A36" i="9" s="1"/>
  <c r="D9" i="11" s="1"/>
  <c r="J15" i="7" l="1"/>
  <c r="K15" i="7"/>
  <c r="D17" i="1" l="1"/>
  <c r="G19" i="1" s="1"/>
  <c r="E75" i="6" l="1"/>
  <c r="E88" i="6"/>
  <c r="E84" i="6" s="1"/>
  <c r="D77" i="6"/>
  <c r="D78" i="6"/>
  <c r="D79" i="6"/>
  <c r="D80" i="6"/>
  <c r="D81" i="6"/>
  <c r="D82" i="6"/>
  <c r="D83" i="6"/>
  <c r="D86" i="6"/>
  <c r="D87" i="6"/>
  <c r="F88" i="6"/>
  <c r="F84" i="6" s="1"/>
  <c r="F73" i="6" s="1"/>
  <c r="F71" i="6" s="1"/>
  <c r="G88" i="6"/>
  <c r="G84" i="6" s="1"/>
  <c r="H88" i="6"/>
  <c r="I88" i="6"/>
  <c r="D94" i="6"/>
  <c r="D95" i="6"/>
  <c r="D96" i="6"/>
  <c r="D97" i="6"/>
  <c r="D98" i="6"/>
  <c r="D99" i="6"/>
  <c r="D100" i="6"/>
  <c r="I84" i="6"/>
  <c r="I73" i="6" s="1"/>
  <c r="I71" i="6" s="1"/>
  <c r="E64" i="6"/>
  <c r="E62" i="6" s="1"/>
  <c r="F64" i="6"/>
  <c r="F62" i="6" s="1"/>
  <c r="G64" i="6"/>
  <c r="G62" i="6" s="1"/>
  <c r="H64" i="6"/>
  <c r="H62" i="6" s="1"/>
  <c r="I64" i="6"/>
  <c r="I62" i="6" s="1"/>
  <c r="D61" i="6"/>
  <c r="D66" i="6"/>
  <c r="D67" i="6"/>
  <c r="D68" i="6"/>
  <c r="D69" i="6"/>
  <c r="D70" i="6"/>
  <c r="H75" i="6"/>
  <c r="H84" i="6"/>
  <c r="I49" i="6"/>
  <c r="I55" i="6"/>
  <c r="I59" i="6"/>
  <c r="I14" i="6"/>
  <c r="I38" i="6"/>
  <c r="I42" i="6"/>
  <c r="J75" i="6"/>
  <c r="J88" i="6"/>
  <c r="J84" i="6" s="1"/>
  <c r="D72" i="6"/>
  <c r="J49" i="6"/>
  <c r="J55" i="6"/>
  <c r="J59" i="6"/>
  <c r="J62" i="6"/>
  <c r="J14" i="6"/>
  <c r="J11" i="6" s="1"/>
  <c r="F75" i="6"/>
  <c r="G75" i="6"/>
  <c r="D108" i="6"/>
  <c r="D109" i="6"/>
  <c r="D103" i="6"/>
  <c r="D104" i="6"/>
  <c r="E105" i="6"/>
  <c r="F105" i="6"/>
  <c r="G105" i="6"/>
  <c r="H105" i="6"/>
  <c r="I105" i="6"/>
  <c r="D106" i="6"/>
  <c r="D107" i="6"/>
  <c r="D102" i="6"/>
  <c r="E101" i="6"/>
  <c r="F101" i="6"/>
  <c r="G101" i="6"/>
  <c r="H101" i="6"/>
  <c r="I101" i="6"/>
  <c r="D91" i="6"/>
  <c r="D92" i="6"/>
  <c r="D93" i="6"/>
  <c r="D90" i="6"/>
  <c r="J64" i="6"/>
  <c r="E59" i="6"/>
  <c r="F59" i="6"/>
  <c r="G59" i="6"/>
  <c r="H59" i="6"/>
  <c r="D58" i="6"/>
  <c r="D57" i="6"/>
  <c r="E55" i="6"/>
  <c r="G55" i="6"/>
  <c r="H55" i="6"/>
  <c r="D52" i="6"/>
  <c r="D53" i="6"/>
  <c r="D54" i="6"/>
  <c r="D51" i="6"/>
  <c r="E14" i="6"/>
  <c r="E11" i="6" s="1"/>
  <c r="F11" i="6"/>
  <c r="G11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30" i="6"/>
  <c r="D31" i="6"/>
  <c r="D32" i="6"/>
  <c r="D33" i="6"/>
  <c r="D34" i="6"/>
  <c r="E49" i="6"/>
  <c r="D37" i="6"/>
  <c r="D41" i="6"/>
  <c r="D40" i="6"/>
  <c r="G49" i="6"/>
  <c r="F49" i="6"/>
  <c r="H49" i="6"/>
  <c r="J101" i="6"/>
  <c r="J105" i="6"/>
  <c r="D13" i="6"/>
  <c r="D36" i="6"/>
  <c r="D35" i="6"/>
  <c r="D47" i="6"/>
  <c r="D46" i="6"/>
  <c r="D45" i="6"/>
  <c r="D44" i="6"/>
  <c r="H73" i="6" l="1"/>
  <c r="H71" i="6" s="1"/>
  <c r="H48" i="6" s="1"/>
  <c r="H110" i="6" s="1"/>
  <c r="D64" i="6"/>
  <c r="D75" i="6"/>
  <c r="F48" i="6"/>
  <c r="F110" i="6" s="1"/>
  <c r="E73" i="6"/>
  <c r="E71" i="6" s="1"/>
  <c r="E48" i="6" s="1"/>
  <c r="E110" i="6" s="1"/>
  <c r="D101" i="6"/>
  <c r="D38" i="6"/>
  <c r="G73" i="6"/>
  <c r="G71" i="6" s="1"/>
  <c r="G48" i="6" s="1"/>
  <c r="G110" i="6" s="1"/>
  <c r="D105" i="6"/>
  <c r="I11" i="6"/>
  <c r="D11" i="6" s="1"/>
  <c r="D42" i="6"/>
  <c r="J73" i="6"/>
  <c r="J71" i="6" s="1"/>
  <c r="J48" i="6" s="1"/>
  <c r="J110" i="6" s="1"/>
  <c r="D59" i="6"/>
  <c r="D55" i="6"/>
  <c r="D62" i="6"/>
  <c r="D88" i="6"/>
  <c r="D84" i="6" s="1"/>
  <c r="D73" i="6" s="1"/>
  <c r="D71" i="6" s="1"/>
  <c r="I48" i="6"/>
  <c r="D49" i="6"/>
  <c r="D14" i="6"/>
  <c r="I110" i="6" l="1"/>
  <c r="D110" i="6" s="1"/>
  <c r="D48" i="6"/>
</calcChain>
</file>

<file path=xl/sharedStrings.xml><?xml version="1.0" encoding="utf-8"?>
<sst xmlns="http://schemas.openxmlformats.org/spreadsheetml/2006/main" count="962" uniqueCount="317">
  <si>
    <t>Приложение 1</t>
  </si>
  <si>
    <t xml:space="preserve">к Порядку составления и утверждения </t>
  </si>
  <si>
    <t xml:space="preserve">плана финансово-хозяйственной деятельности </t>
  </si>
  <si>
    <t>муниципального учреждения города Перми</t>
  </si>
  <si>
    <t>(в ред. Постановления Администрации г.Перми от 23.12.2014 №1023)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</si>
  <si>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</si>
  <si>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</si>
  <si>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</si>
  <si>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</si>
  <si>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</si>
  <si>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</si>
  <si>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</si>
  <si>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</si>
  <si>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</si>
  <si>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</si>
  <si>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</si>
  <si>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</si>
  <si>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</si>
  <si>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</si>
  <si>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</si>
  <si>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</si>
  <si>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</si>
  <si>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</si>
  <si>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</si>
  <si>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 осуществляемых на платной основе: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</si>
  <si>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</si>
  <si>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</si>
  <si>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</si>
  <si>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</si>
  <si>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1.5. Общая балансовая стоимость движимого муниципального имущества на дату составления Плана, всего: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</si>
  <si>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</si>
  <si>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</si>
  <si>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</si>
  <si>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</si>
  <si>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</si>
  <si>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</si>
  <si>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</si>
  <si>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</si>
  <si>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</si>
  <si>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</si>
  <si>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</si>
  <si>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</si>
  <si>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</si>
  <si>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</si>
  <si>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</si>
  <si>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</si>
  <si>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</si>
  <si>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</si>
  <si>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</si>
  <si>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</si>
  <si>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</si>
  <si>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</si>
  <si>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</si>
  <si>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</si>
  <si>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</si>
  <si>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</si>
  <si>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</si>
  <si>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</si>
  <si>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</si>
  <si>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</si>
  <si>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</si>
  <si>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</si>
  <si>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</si>
  <si>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</si>
  <si>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</si>
  <si>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</si>
  <si>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</si>
  <si>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</si>
  <si>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</si>
  <si>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</si>
  <si>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</si>
  <si>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</si>
  <si>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</si>
  <si>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</si>
  <si>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</si>
  <si>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</si>
  <si>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</si>
  <si>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</si>
  <si>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</si>
  <si>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</si>
  <si>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</si>
  <si>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</si>
  <si>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</si>
  <si>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</si>
  <si>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</si>
  <si>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</si>
  <si>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</si>
  <si>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</si>
  <si>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</si>
  <si>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</si>
  <si>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</si>
  <si>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</si>
  <si>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КОСГУ/ КВР</t>
  </si>
  <si>
    <t>Всего</t>
  </si>
  <si>
    <t>Объем финансового обеспечения, руб. (с точностью до двух знаков после запятой – 0,00)</t>
  </si>
  <si>
    <t xml:space="preserve">субсидия на финансовое обеспечение выполнения государственного 
(муниципального) задания
</t>
  </si>
  <si>
    <t>субсидии, предоставля-емые в соот-ветствии с аб-зацем вторым пункта 1 ста-тьи 78.1 Бюд-жетного кодекса Российской Федера-ции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</si>
  <si>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</si>
  <si>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</si>
  <si>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</si>
  <si>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</si>
  <si>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</si>
  <si>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</si>
  <si>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</si>
  <si>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</si>
  <si>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</si>
  <si>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</si>
  <si>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</si>
  <si>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</si>
  <si>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</si>
  <si>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</si>
  <si>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6
Содержание детей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</si>
  <si>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</si>
  <si>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</si>
  <si>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</si>
  <si>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</si>
  <si>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 xml:space="preserve">услуга № 11
Оказание социально-психологической помощи детям с проблемами в развитии, обучении и социальной адаптации (проект)
</t>
  </si>
  <si>
    <t xml:space="preserve">услуга № 12
Образовательная услуга дополнительного образования взрослых (проект)
</t>
  </si>
  <si>
    <t xml:space="preserve">услуга № 13
Организационно-методическая услуга дополнительного образования взрослых (проект)
</t>
  </si>
  <si>
    <t xml:space="preserve">услуга № 14
Организация отдыха детей в лагере досуга и отдыха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</si>
  <si>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</si>
  <si>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</si>
  <si>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</si>
  <si>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</si>
  <si>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</si>
  <si>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</si>
  <si>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</si>
  <si>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</si>
  <si>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r>
      <t xml:space="preserve">прочие доходы, </t>
    </r>
    <r>
      <rPr>
        <b/>
        <sz val="8"/>
        <color indexed="8"/>
        <rFont val="Times New Roman"/>
        <family val="1"/>
        <charset val="204"/>
      </rPr>
      <t>всего:</t>
    </r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</si>
  <si>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</si>
  <si>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</si>
  <si>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</si>
  <si>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</si>
  <si>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</si>
  <si>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</si>
  <si>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</si>
  <si>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</si>
  <si>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</si>
  <si>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</si>
  <si>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</si>
  <si>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</si>
  <si>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</si>
  <si>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b/>
        <sz val="8"/>
        <color indexed="8"/>
        <rFont val="Times New Roman"/>
        <family val="1"/>
        <charset val="204"/>
      </rPr>
      <t>всего:</t>
    </r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</si>
  <si>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</si>
  <si>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</si>
  <si>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</si>
  <si>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</si>
  <si>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</si>
  <si>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</si>
  <si>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</si>
  <si>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</si>
  <si>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</si>
  <si>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</si>
  <si>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</si>
  <si>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</si>
  <si>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r>
      <t xml:space="preserve">Прочая закупка товаров, работ и услуг для обеспечения государственных (муниципальных) нужд, </t>
    </r>
    <r>
      <rPr>
        <b/>
        <sz val="8"/>
        <color indexed="8"/>
        <rFont val="Times New Roman"/>
        <family val="1"/>
        <charset val="204"/>
      </rPr>
      <t>всего:</t>
    </r>
  </si>
  <si>
    <t>Прочие расходы (кроме расходов на закупку товаров, работ, услуг)</t>
  </si>
  <si>
    <t>Расходы на закупку товаров, работ, услуг, всего:</t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</si>
  <si>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b/>
        <sz val="8"/>
        <color indexed="8"/>
        <rFont val="Times New Roman"/>
        <family val="1"/>
        <charset val="204"/>
      </rPr>
      <t>всего:</t>
    </r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</si>
  <si>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</si>
  <si>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</si>
  <si>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</si>
  <si>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</si>
  <si>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</si>
  <si>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</si>
  <si>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</si>
  <si>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</si>
  <si>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r>
      <t xml:space="preserve">Расходы на закупку товаров, услуг (коммунальные услуги), </t>
    </r>
    <r>
      <rPr>
        <b/>
        <sz val="8"/>
        <color indexed="8"/>
        <rFont val="Times New Roman"/>
        <family val="1"/>
        <charset val="204"/>
      </rPr>
      <t>всего:</t>
    </r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</si>
  <si>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</si>
  <si>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</si>
  <si>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</si>
  <si>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</si>
  <si>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</si>
  <si>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</si>
  <si>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</si>
  <si>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</si>
  <si>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</si>
  <si>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</si>
  <si>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</si>
  <si>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</si>
  <si>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</si>
  <si>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(первый год планового периода)</t>
  </si>
  <si>
    <t>(второй год планового периода)</t>
  </si>
  <si>
    <t>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</t>
  </si>
  <si>
    <t>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</t>
  </si>
  <si>
    <t>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бюджетов;</t>
  </si>
  <si>
    <t>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</t>
  </si>
  <si>
    <t>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</si>
  <si>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</si>
  <si>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</si>
  <si>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</si>
  <si>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</si>
  <si>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</si>
  <si>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</si>
  <si>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</si>
  <si>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</si>
  <si>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 соответствии с Федеральным законом от 05 апреля 2013 г. </t>
  </si>
  <si>
    <t xml:space="preserve">в соответствии с Федеральным законом от 18 июля </t>
  </si>
  <si>
    <t xml:space="preserve">№ 44-ФЗ «О контрактной </t>
  </si>
  <si>
    <t>2011 г. № 223-ФЗ «О закупках товаров, работ, услуг отдельными видами юридических лиц»</t>
  </si>
  <si>
    <t>системе в сфере закупок товаров, работ, услуг для обеспечения государственных и муниципальных нужд»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</si>
  <si>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</si>
  <si>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</si>
  <si>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</si>
  <si>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</si>
  <si>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</si>
  <si>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</si>
  <si>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 xml:space="preserve">2 </t>
    </r>
    <r>
      <rPr>
        <sz val="12"/>
        <color indexed="8"/>
        <rFont val="Times New Roman"/>
        <family val="1"/>
        <charset val="204"/>
      </rPr>
      <t>В графах 7-12 таблицы 5 указываются:</t>
    </r>
  </si>
  <si>
    <t>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</t>
  </si>
  <si>
    <t>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</t>
  </si>
  <si>
    <t>№ 223-ФЗ «О закупках товаров, работ, услуг отдельными видами юридических лиц» (далее – 223-ФЗ);</t>
  </si>
  <si>
    <t>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</t>
  </si>
  <si>
    <t>При этом необходимо обеспечить соотношение следующих показателей:</t>
  </si>
  <si>
    <t>1) показатели граф 4-12 по строке 0001 должны быть равны сумме показателей соответствующих граф по строкам 1001 и 2001;</t>
  </si>
  <si>
    <t>2) показатели графы 4 по строкам 0001, 1001 и 2001 должны быть равны сумме показателей граф 7 и 10 по соответствующим строкам;</t>
  </si>
  <si>
    <t>3) показатели графы 5 по строкам 0001, 1001 и 2001 должны быть равны сумме показателей граф 8 и 11 по соответствующим строкам;</t>
  </si>
  <si>
    <t>4) показатели графы 6 по строкам 0001, 1001 и 2001 должны быть равны сумме показателей граф 9 и 12 по соответствующим строкам;</t>
  </si>
  <si>
    <t>5) показатели по строке 0001 граф 7-9 по каждому году формирования показателей выплат по расходам на закупку товаров, работ, услуг:</t>
  </si>
  <si>
    <t>а) для бюджетных учреждений не могут быть меньше показателей по строке 260 в графах 5-8 таблицы 2, 3, 4 на соответствующий год;</t>
  </si>
  <si>
    <t>б) для автономных учреждений не могут быть меньше показателей по строке 260 в графе 7 таблицы 2, 3, 4 на соответствующий год;</t>
  </si>
  <si>
    <t>6) для бюджетных учреждений показатели строки 0001 граф 10-12 не могут быть больше показателей строки 260 графы 9 таблицы 2, 3, 4 на соответствующий год;</t>
  </si>
  <si>
    <t>7) показатели строки 0001 граф 10-12 должны быть равны нулю, если все закупки товаров, работ и услуг осуществляются в соответствии с 44-ФЗ.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</si>
  <si>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</si>
  <si>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</si>
  <si>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</si>
  <si>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</si>
  <si>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</si>
  <si>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</si>
  <si>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</si>
  <si>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</si>
  <si>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</si>
  <si>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</si>
  <si>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</si>
  <si>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</si>
  <si>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</si>
  <si>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</si>
  <si>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</si>
  <si>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 xml:space="preserve">Объем бюджетных инвестиций (в части переданных полномочий муниципального </t>
  </si>
  <si>
    <t>заказчика в соответствии с Бюджетным кодексом Российской Федерации), всего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</si>
  <si>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</si>
  <si>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</si>
  <si>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</si>
  <si>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</si>
  <si>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</si>
  <si>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</si>
  <si>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</si>
  <si>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</si>
  <si>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</si>
  <si>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</si>
  <si>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</si>
  <si>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</si>
  <si>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</si>
  <si>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 xml:space="preserve">                                                                                            (число, месяц, год)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</si>
  <si>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</si>
  <si>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</si>
  <si>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</si>
  <si>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</si>
  <si>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</si>
  <si>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</si>
  <si>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</si>
  <si>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</si>
  <si>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</si>
  <si>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</si>
  <si>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</si>
  <si>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</si>
  <si>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</si>
  <si>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</si>
  <si>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</si>
  <si>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</si>
  <si>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</si>
  <si>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</si>
  <si>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</si>
  <si>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>80.10.2</t>
  </si>
  <si>
    <t xml:space="preserve">Основное общее образование
</t>
  </si>
  <si>
    <t>80.21.1</t>
  </si>
  <si>
    <t>Среднее (полное) общее образование</t>
  </si>
  <si>
    <t>80.21.2</t>
  </si>
  <si>
    <t>ОКВЭД</t>
  </si>
  <si>
    <t>Дополнительное образование детей</t>
  </si>
  <si>
    <t>80.10.3</t>
  </si>
  <si>
    <t>Обучение на подготовительных курсах для поступления в учебные заведения высшего профессионального образования</t>
  </si>
  <si>
    <t>80.30.4</t>
  </si>
  <si>
    <t>Образование для взрослых и прочие виды образования</t>
  </si>
  <si>
    <t>80.4</t>
  </si>
  <si>
    <t>Деятельность столовых при предприятиях и учреждениях</t>
  </si>
  <si>
    <t>55.51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</si>
  <si>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</si>
  <si>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</si>
  <si>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</si>
  <si>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</si>
  <si>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</si>
  <si>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</si>
  <si>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</si>
  <si>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</si>
  <si>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Прочая закупка товаров, работ и услуг для обеспечения государственных (муниципальных) нужд</t>
    </r>
    <r>
      <rPr>
        <b/>
        <sz val="8"/>
        <color indexed="8"/>
        <rFont val="Times New Roman"/>
        <family val="1"/>
        <charset val="204"/>
      </rPr>
      <t>, всего:</t>
    </r>
  </si>
  <si>
    <r>
      <t xml:space="preserve">1 </t>
    </r>
    <r>
      <rPr>
        <b/>
        <sz val="11"/>
        <color indexed="8"/>
        <rFont val="Times New Roman"/>
        <family val="1"/>
        <charset val="204"/>
      </rPr>
      <t>В таблицах 2, 3, 4:</t>
    </r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</si>
  <si>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</si>
  <si>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</si>
  <si>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>1.2.1.Основные виды экономической деятельности</t>
  </si>
  <si>
    <t>1.2.2Дополнительные виды экономической деятельности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</si>
  <si>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</si>
  <si>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</si>
  <si>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</si>
  <si>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</si>
  <si>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18343489,19 руб.</t>
  </si>
  <si>
    <t>8147395,30 руб.</t>
  </si>
  <si>
    <t>на 01.01.2018г.</t>
  </si>
  <si>
    <t>на 01.01.2019г.</t>
  </si>
  <si>
    <t>План на 2017г (руб)</t>
  </si>
  <si>
    <t>Расчет обоснования изменений бюджетных ассигнований  на 2017 г</t>
  </si>
  <si>
    <t>на 2017  очеред-ной финансо-вый год</t>
  </si>
  <si>
    <t>на 2019 г., 1-ый год планового периода</t>
  </si>
  <si>
    <t>2456,42</t>
  </si>
  <si>
    <t>1.4. Общая балансовая стоимость недвижимого муниципального имущества на дату составления Плана, всего: 18345581,71 руб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</si>
  <si>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</si>
  <si>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</si>
  <si>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Корректировка МЗ по согл.№ 1 от  20.02.17 (аренда)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</si>
</sst>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7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Border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14" fontId="14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center"/>
    </xf>
    <xf numFmtId="0" fontId="18" fillId="0" borderId="0" xfId="0" applyFont="1"/>
    <xf numFmtId="0" fontId="23" fillId="0" borderId="1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top" wrapText="1"/>
    </xf>
    <xf numFmtId="3" fontId="22" fillId="0" borderId="0" xfId="0" applyNumberFormat="1" applyFont="1" applyFill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top" wrapText="1"/>
    </xf>
    <xf numFmtId="0" fontId="1" fillId="0" borderId="0" xfId="0" applyFont="1"/>
    <xf numFmtId="0" fontId="26" fillId="0" borderId="0" xfId="0" applyFont="1"/>
    <xf numFmtId="0" fontId="1" fillId="0" borderId="0" xfId="0" applyFont="1" applyAlignment="1">
      <alignment horizontal="justify"/>
    </xf>
    <xf numFmtId="0" fontId="14" fillId="0" borderId="0" xfId="0" applyFont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horizontal="justify" vertical="top" wrapText="1"/>
    </xf>
    <xf numFmtId="0" fontId="30" fillId="0" borderId="0" xfId="0" applyFont="1"/>
    <xf numFmtId="0" fontId="1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16" fillId="0" borderId="0" xfId="0" applyFont="1" applyFill="1" applyAlignment="1">
      <alignment vertical="top" wrapText="1"/>
    </xf>
    <xf numFmtId="0" fontId="28" fillId="0" borderId="0" xfId="0" applyFont="1"/>
    <xf numFmtId="4" fontId="26" fillId="0" borderId="2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4" fontId="8" fillId="0" borderId="0" xfId="0" applyNumberFormat="1" applyFont="1" applyAlignment="1">
      <alignment horizontal="center"/>
    </xf>
    <xf numFmtId="14" fontId="11" fillId="0" borderId="0" xfId="0" applyNumberFormat="1" applyFont="1" applyBorder="1" applyAlignment="1">
      <alignment horizontal="left"/>
    </xf>
    <xf numFmtId="0" fontId="11" fillId="0" borderId="0" xfId="0" applyFont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25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/>
    <xf numFmtId="0" fontId="8" fillId="0" borderId="4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6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14" fontId="14" fillId="0" borderId="11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14" fontId="14" fillId="0" borderId="0" xfId="0" applyNumberFormat="1" applyFont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28" fillId="0" borderId="0" xfId="0" applyFont="1" applyFill="1" applyAlignment="1">
      <alignment horizontal="left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left" vertical="center" wrapText="1"/>
    </xf>
    <xf numFmtId="4" fontId="20" fillId="0" borderId="7" xfId="0" applyNumberFormat="1" applyFont="1" applyFill="1" applyBorder="1" applyAlignment="1">
      <alignment horizontal="left" vertical="center" wrapText="1"/>
    </xf>
    <xf numFmtId="4" fontId="20" fillId="0" borderId="6" xfId="0" applyNumberFormat="1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wrapText="1"/>
    </xf>
    <xf numFmtId="14" fontId="26" fillId="0" borderId="0" xfId="0" applyNumberFormat="1" applyFont="1" applyBorder="1" applyAlignment="1">
      <alignment horizontal="center" vertical="top" wrapText="1"/>
    </xf>
    <xf numFmtId="0" fontId="0" fillId="0" borderId="0" xfId="0" applyAlignment="1"/>
    <xf numFmtId="0" fontId="0" fillId="0" borderId="2" xfId="0" applyBorder="1" applyAlignment="1">
      <alignment vertical="top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5" fillId="0" borderId="4" xfId="0" applyFont="1" applyFill="1" applyBorder="1" applyAlignment="1">
      <alignment horizontal="center" wrapText="1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topLeftCell="A7" zoomScaleNormal="100" zoomScaleSheetLayoutView="100" workbookViewId="0">
      <selection activeCell="A13" sqref="A13:H13"/>
    </sheetView>
  </sheetViews>
  <sheetFormatPr defaultColWidth="9.109375" defaultRowHeight="14.4" x14ac:dyDescent="0.3"/>
  <cols>
    <col min="1" max="1" width="11.88671875" style="32" customWidth="1"/>
    <col min="2" max="2" width="12.33203125" style="54" customWidth="1"/>
    <col min="3" max="3" width="14.6640625" style="54" customWidth="1"/>
    <col min="4" max="4" width="41.5546875" style="54" customWidth="1"/>
    <col min="5" max="5" width="6.109375" style="54" customWidth="1"/>
    <col min="6" max="6" width="25" style="54" customWidth="1"/>
    <col min="7" max="8" width="13.44140625" style="54" customWidth="1"/>
    <col min="9" max="16384" width="9.109375" style="32"/>
  </cols>
  <sheetData>
    <row r="1" spans="1:9" ht="11.4" customHeight="1" x14ac:dyDescent="0.3">
      <c r="A1" s="42"/>
      <c r="B1" s="43"/>
      <c r="C1" s="43"/>
      <c r="D1" s="43"/>
      <c r="E1" s="43"/>
      <c r="F1" s="97" t="s">
        <v>0</v>
      </c>
      <c r="G1" s="97"/>
      <c r="H1" s="97"/>
    </row>
    <row r="2" spans="1:9" ht="11.4" customHeight="1" x14ac:dyDescent="0.3">
      <c r="A2" s="42"/>
      <c r="B2" s="43"/>
      <c r="C2" s="43"/>
      <c r="D2" s="43"/>
      <c r="E2" s="43"/>
      <c r="F2" s="97" t="s">
        <v>1</v>
      </c>
      <c r="G2" s="97"/>
      <c r="H2" s="97"/>
    </row>
    <row r="3" spans="1:9" ht="11.4" customHeight="1" x14ac:dyDescent="0.3">
      <c r="A3" s="42"/>
      <c r="B3" s="43"/>
      <c r="C3" s="43"/>
      <c r="D3" s="43"/>
      <c r="E3" s="43"/>
      <c r="F3" s="97" t="s">
        <v>2</v>
      </c>
      <c r="G3" s="97"/>
      <c r="H3" s="97"/>
    </row>
    <row r="4" spans="1:9" ht="11.4" customHeight="1" x14ac:dyDescent="0.3">
      <c r="A4" s="42"/>
      <c r="B4" s="43"/>
      <c r="C4" s="43"/>
      <c r="D4" s="43"/>
      <c r="E4" s="43"/>
      <c r="F4" s="97" t="s">
        <v>3</v>
      </c>
      <c r="G4" s="97"/>
      <c r="H4" s="97"/>
    </row>
    <row r="5" spans="1:9" ht="30" customHeight="1" x14ac:dyDescent="0.3">
      <c r="A5" s="44"/>
      <c r="B5" s="43"/>
      <c r="C5" s="43"/>
      <c r="D5" s="43"/>
      <c r="E5" s="43"/>
      <c r="F5" s="97" t="s">
        <v>4</v>
      </c>
      <c r="G5" s="97"/>
      <c r="H5" s="97"/>
    </row>
    <row r="6" spans="1:9" ht="28.2" customHeight="1" x14ac:dyDescent="0.3">
      <c r="A6" s="45"/>
      <c r="B6" s="45"/>
      <c r="C6" s="45"/>
      <c r="D6" s="100"/>
      <c r="E6" s="100"/>
      <c r="F6" s="100"/>
      <c r="G6" s="100"/>
      <c r="H6" s="19"/>
      <c r="I6" s="19"/>
    </row>
    <row r="7" spans="1:9" ht="15.6" customHeight="1" x14ac:dyDescent="0.3">
      <c r="A7" s="45"/>
      <c r="B7" s="45"/>
      <c r="C7" s="45"/>
      <c r="D7" s="21"/>
      <c r="E7" s="99" t="s">
        <v>5</v>
      </c>
      <c r="F7" s="99"/>
      <c r="G7" s="99"/>
      <c r="H7" s="99"/>
      <c r="I7" s="19"/>
    </row>
    <row r="8" spans="1:9" ht="15.6" x14ac:dyDescent="0.3">
      <c r="A8" s="45"/>
      <c r="B8" s="45"/>
      <c r="C8" s="45"/>
      <c r="D8" s="21"/>
      <c r="E8" s="98" t="s">
        <v>262</v>
      </c>
      <c r="F8" s="98"/>
      <c r="G8" s="98"/>
      <c r="H8" s="98"/>
      <c r="I8" s="19"/>
    </row>
    <row r="9" spans="1:9" ht="15" customHeight="1" x14ac:dyDescent="0.3">
      <c r="A9" s="21"/>
      <c r="B9" s="21"/>
      <c r="C9" s="21"/>
      <c r="D9" s="21"/>
      <c r="E9" s="101" t="s">
        <v>6</v>
      </c>
      <c r="F9" s="101"/>
      <c r="G9" s="101"/>
      <c r="H9" s="101"/>
      <c r="I9" s="102"/>
    </row>
    <row r="10" spans="1:9" ht="15" customHeight="1" x14ac:dyDescent="0.3">
      <c r="A10" s="21"/>
      <c r="B10" s="21"/>
      <c r="C10" s="21"/>
      <c r="D10" s="21"/>
      <c r="E10" s="46"/>
      <c r="F10" s="46"/>
      <c r="G10" s="98" t="s">
        <v>263</v>
      </c>
      <c r="H10" s="98"/>
      <c r="I10" s="102"/>
    </row>
    <row r="11" spans="1:9" ht="16.95" customHeight="1" x14ac:dyDescent="0.3">
      <c r="A11" s="45"/>
      <c r="B11" s="45"/>
      <c r="C11" s="45"/>
      <c r="D11" s="21"/>
      <c r="E11" s="101" t="s">
        <v>7</v>
      </c>
      <c r="F11" s="101"/>
      <c r="G11" s="115" t="s">
        <v>8</v>
      </c>
      <c r="H11" s="115"/>
      <c r="I11" s="19"/>
    </row>
    <row r="12" spans="1:9" ht="22.95" customHeight="1" x14ac:dyDescent="0.3">
      <c r="A12" s="45"/>
      <c r="B12" s="45"/>
      <c r="C12" s="45"/>
      <c r="D12" s="21"/>
      <c r="E12" s="114">
        <v>42786</v>
      </c>
      <c r="F12" s="100"/>
      <c r="G12" s="100"/>
      <c r="H12" s="100"/>
      <c r="I12" s="21"/>
    </row>
    <row r="13" spans="1:9" ht="17.399999999999999" customHeight="1" x14ac:dyDescent="0.3">
      <c r="A13" s="100" t="s">
        <v>9</v>
      </c>
      <c r="B13" s="100"/>
      <c r="C13" s="100"/>
      <c r="D13" s="100"/>
      <c r="E13" s="100"/>
      <c r="F13" s="100"/>
      <c r="G13" s="100"/>
      <c r="H13" s="100"/>
      <c r="I13" s="100"/>
    </row>
    <row r="14" spans="1:9" ht="15.6" customHeight="1" x14ac:dyDescent="0.3">
      <c r="A14" s="100" t="s">
        <v>314</v>
      </c>
      <c r="B14" s="100"/>
      <c r="C14" s="100"/>
      <c r="D14" s="100"/>
      <c r="E14" s="100"/>
      <c r="F14" s="100"/>
      <c r="G14" s="100"/>
      <c r="H14" s="100"/>
      <c r="I14" s="100"/>
    </row>
    <row r="15" spans="1:9" ht="15.6" customHeight="1" x14ac:dyDescent="0.3">
      <c r="A15" s="100" t="s">
        <v>315</v>
      </c>
      <c r="B15" s="100"/>
      <c r="C15" s="100"/>
      <c r="D15" s="100"/>
      <c r="E15" s="100"/>
      <c r="F15" s="100"/>
      <c r="G15" s="100"/>
      <c r="H15" s="100"/>
      <c r="I15" s="100"/>
    </row>
    <row r="16" spans="1:9" ht="12" customHeight="1" x14ac:dyDescent="0.3">
      <c r="A16" s="100"/>
      <c r="B16" s="100"/>
      <c r="C16" s="100"/>
      <c r="D16" s="100"/>
      <c r="E16" s="100"/>
      <c r="F16" s="100"/>
      <c r="G16" s="100"/>
      <c r="H16" s="100"/>
      <c r="I16" s="100"/>
    </row>
    <row r="17" spans="1:9" ht="19.2" customHeight="1" x14ac:dyDescent="0.3">
      <c r="A17" s="19"/>
      <c r="B17" s="19"/>
      <c r="C17" s="19"/>
      <c r="D17" s="20">
        <f>E12</f>
        <v>42786</v>
      </c>
      <c r="E17" s="100"/>
      <c r="F17" s="110"/>
      <c r="G17" s="111" t="s">
        <v>10</v>
      </c>
      <c r="H17" s="111"/>
      <c r="I17" s="19"/>
    </row>
    <row r="18" spans="1:9" ht="27.75" customHeight="1" x14ac:dyDescent="0.3">
      <c r="A18" s="19"/>
      <c r="B18" s="19"/>
      <c r="C18" s="19"/>
      <c r="D18" s="19"/>
      <c r="E18" s="108" t="s">
        <v>11</v>
      </c>
      <c r="F18" s="109"/>
      <c r="G18" s="107"/>
      <c r="H18" s="107"/>
      <c r="I18" s="47"/>
    </row>
    <row r="19" spans="1:9" ht="17.399999999999999" customHeight="1" x14ac:dyDescent="0.3">
      <c r="A19" s="21"/>
      <c r="B19" s="19"/>
      <c r="C19" s="19"/>
      <c r="D19" s="19"/>
      <c r="E19" s="108" t="s">
        <v>12</v>
      </c>
      <c r="F19" s="109"/>
      <c r="G19" s="112">
        <f>D17</f>
        <v>42786</v>
      </c>
      <c r="H19" s="113"/>
      <c r="I19" s="21"/>
    </row>
    <row r="20" spans="1:9" ht="17.399999999999999" customHeight="1" x14ac:dyDescent="0.3">
      <c r="A20" s="21"/>
      <c r="B20" s="45"/>
      <c r="C20" s="21"/>
      <c r="D20" s="19"/>
      <c r="E20" s="108" t="s">
        <v>13</v>
      </c>
      <c r="F20" s="109"/>
      <c r="G20" s="117" t="s">
        <v>264</v>
      </c>
      <c r="H20" s="118"/>
      <c r="I20" s="45"/>
    </row>
    <row r="21" spans="1:9" ht="17.399999999999999" customHeight="1" x14ac:dyDescent="0.3">
      <c r="A21" s="21"/>
      <c r="B21" s="45"/>
      <c r="C21" s="21"/>
      <c r="D21" s="19"/>
      <c r="E21" s="108" t="s">
        <v>14</v>
      </c>
      <c r="F21" s="109"/>
      <c r="G21" s="119">
        <v>383</v>
      </c>
      <c r="H21" s="119"/>
      <c r="I21" s="45"/>
    </row>
    <row r="22" spans="1:9" s="48" customFormat="1" ht="35.25" customHeight="1" x14ac:dyDescent="0.3">
      <c r="A22" s="100" t="s">
        <v>296</v>
      </c>
      <c r="B22" s="100"/>
      <c r="C22" s="100"/>
      <c r="D22" s="100"/>
      <c r="E22" s="100"/>
      <c r="F22" s="100"/>
      <c r="G22" s="102"/>
      <c r="H22" s="102"/>
      <c r="I22" s="45"/>
    </row>
    <row r="23" spans="1:9" s="48" customFormat="1" ht="15.6" customHeight="1" x14ac:dyDescent="0.3">
      <c r="A23" s="104" t="s">
        <v>15</v>
      </c>
      <c r="B23" s="104"/>
      <c r="C23" s="104"/>
      <c r="D23" s="104"/>
      <c r="E23" s="104"/>
      <c r="F23" s="104"/>
      <c r="G23" s="104"/>
      <c r="H23" s="104"/>
      <c r="I23" s="49"/>
    </row>
    <row r="24" spans="1:9" s="48" customFormat="1" ht="9" customHeight="1" x14ac:dyDescent="0.3">
      <c r="A24" s="21"/>
      <c r="B24" s="21"/>
      <c r="C24" s="21"/>
      <c r="D24" s="21"/>
      <c r="E24" s="21"/>
      <c r="F24" s="21"/>
      <c r="G24" s="21"/>
      <c r="H24" s="21"/>
      <c r="I24" s="45"/>
    </row>
    <row r="25" spans="1:9" s="48" customFormat="1" ht="36" customHeight="1" x14ac:dyDescent="0.3">
      <c r="A25" s="21" t="s">
        <v>16</v>
      </c>
      <c r="B25" s="105" t="s">
        <v>265</v>
      </c>
      <c r="C25" s="105"/>
      <c r="D25" s="105"/>
      <c r="E25" s="21"/>
      <c r="F25" s="21"/>
      <c r="G25" s="21"/>
      <c r="H25" s="21"/>
      <c r="I25" s="19"/>
    </row>
    <row r="26" spans="1:9" s="48" customFormat="1" ht="14.25" customHeight="1" x14ac:dyDescent="0.3">
      <c r="A26" s="99" t="s">
        <v>17</v>
      </c>
      <c r="B26" s="99"/>
      <c r="C26" s="21" t="s">
        <v>266</v>
      </c>
      <c r="D26" s="19"/>
      <c r="E26" s="100"/>
      <c r="F26" s="100"/>
      <c r="G26" s="102"/>
      <c r="H26" s="102"/>
      <c r="I26" s="45"/>
    </row>
    <row r="27" spans="1:9" s="48" customFormat="1" ht="15.6" customHeight="1" x14ac:dyDescent="0.3">
      <c r="A27" s="99" t="s">
        <v>18</v>
      </c>
      <c r="B27" s="99"/>
      <c r="C27" s="99"/>
      <c r="D27" s="99"/>
      <c r="E27" s="99"/>
      <c r="F27" s="99"/>
      <c r="G27" s="21"/>
      <c r="H27" s="21"/>
      <c r="I27" s="21"/>
    </row>
    <row r="28" spans="1:9" s="48" customFormat="1" ht="16.2" customHeight="1" x14ac:dyDescent="0.3">
      <c r="A28" s="106" t="s">
        <v>19</v>
      </c>
      <c r="B28" s="106"/>
      <c r="C28" s="106"/>
      <c r="D28" s="106"/>
      <c r="E28" s="106"/>
      <c r="F28" s="106"/>
      <c r="G28" s="50"/>
      <c r="H28" s="51"/>
      <c r="I28" s="21"/>
    </row>
    <row r="29" spans="1:9" s="48" customFormat="1" ht="21" customHeight="1" x14ac:dyDescent="0.3">
      <c r="A29" s="52"/>
      <c r="B29" s="52"/>
      <c r="C29" s="52"/>
      <c r="D29" s="52"/>
      <c r="E29" s="52"/>
      <c r="F29" s="52"/>
      <c r="G29" s="52"/>
      <c r="H29" s="52"/>
    </row>
    <row r="30" spans="1:9" s="48" customFormat="1" ht="15.6" customHeight="1" x14ac:dyDescent="0.3">
      <c r="A30" s="99" t="s">
        <v>267</v>
      </c>
      <c r="B30" s="99"/>
      <c r="C30" s="99"/>
      <c r="D30" s="122" t="s">
        <v>268</v>
      </c>
      <c r="E30" s="122"/>
      <c r="F30" s="122"/>
      <c r="G30" s="122"/>
      <c r="H30" s="52"/>
    </row>
    <row r="31" spans="1:9" s="48" customFormat="1" ht="15.6" x14ac:dyDescent="0.3">
      <c r="A31" s="104" t="s">
        <v>20</v>
      </c>
      <c r="B31" s="104"/>
      <c r="C31" s="104"/>
      <c r="D31" s="122" t="s">
        <v>268</v>
      </c>
      <c r="E31" s="122"/>
      <c r="F31" s="122"/>
      <c r="G31" s="122"/>
      <c r="H31" s="42"/>
    </row>
    <row r="32" spans="1:9" s="48" customFormat="1" ht="32.4" customHeight="1" x14ac:dyDescent="0.3">
      <c r="A32" s="100" t="s">
        <v>21</v>
      </c>
      <c r="B32" s="100"/>
      <c r="C32" s="100"/>
      <c r="D32" s="100"/>
      <c r="E32" s="100"/>
      <c r="F32" s="100"/>
      <c r="G32" s="100"/>
      <c r="H32" s="100"/>
    </row>
    <row r="33" spans="1:8" s="48" customFormat="1" ht="18" customHeight="1" x14ac:dyDescent="0.3">
      <c r="A33" s="99" t="s">
        <v>22</v>
      </c>
      <c r="B33" s="99"/>
      <c r="C33" s="99"/>
      <c r="D33" s="99"/>
      <c r="E33" s="52"/>
      <c r="F33" s="52"/>
      <c r="G33" s="52"/>
      <c r="H33" s="52"/>
    </row>
    <row r="34" spans="1:8" s="48" customFormat="1" ht="18" customHeight="1" x14ac:dyDescent="0.3">
      <c r="A34" s="123" t="s">
        <v>269</v>
      </c>
      <c r="B34" s="123"/>
      <c r="C34" s="123"/>
      <c r="D34" s="123"/>
      <c r="E34" s="123"/>
      <c r="F34" s="123"/>
      <c r="G34" s="123"/>
      <c r="H34" s="123"/>
    </row>
    <row r="35" spans="1:8" s="48" customFormat="1" ht="18" customHeight="1" x14ac:dyDescent="0.3">
      <c r="A35" s="120"/>
      <c r="B35" s="120"/>
      <c r="C35" s="120"/>
      <c r="D35" s="120"/>
      <c r="E35" s="120"/>
      <c r="F35" s="120"/>
      <c r="G35" s="120"/>
      <c r="H35" s="120"/>
    </row>
    <row r="36" spans="1:8" s="48" customFormat="1" ht="18" customHeight="1" x14ac:dyDescent="0.3">
      <c r="A36" s="99" t="s">
        <v>23</v>
      </c>
      <c r="B36" s="99"/>
      <c r="C36" s="99"/>
      <c r="D36" s="99"/>
      <c r="E36" s="52"/>
      <c r="F36" s="52"/>
      <c r="G36" s="52"/>
      <c r="H36" s="52"/>
    </row>
    <row r="37" spans="1:8" s="53" customFormat="1" ht="18" customHeight="1" x14ac:dyDescent="0.3">
      <c r="A37" s="103" t="s">
        <v>298</v>
      </c>
      <c r="B37" s="103"/>
      <c r="C37" s="103"/>
      <c r="D37" s="103"/>
      <c r="E37" s="103" t="s">
        <v>270</v>
      </c>
      <c r="F37" s="103"/>
      <c r="G37" s="103"/>
    </row>
    <row r="38" spans="1:8" s="53" customFormat="1" ht="18" customHeight="1" x14ac:dyDescent="0.3">
      <c r="A38" s="103" t="s">
        <v>271</v>
      </c>
      <c r="B38" s="103"/>
      <c r="C38" s="103"/>
      <c r="D38" s="103"/>
      <c r="E38" s="103" t="s">
        <v>272</v>
      </c>
      <c r="F38" s="103"/>
      <c r="G38" s="103"/>
    </row>
    <row r="39" spans="1:8" s="53" customFormat="1" ht="18" customHeight="1" x14ac:dyDescent="0.3">
      <c r="A39" s="103" t="s">
        <v>273</v>
      </c>
      <c r="B39" s="103"/>
      <c r="C39" s="103"/>
      <c r="D39" s="103"/>
      <c r="E39" s="103" t="s">
        <v>274</v>
      </c>
      <c r="F39" s="103"/>
      <c r="G39" s="103"/>
    </row>
    <row r="40" spans="1:8" s="53" customFormat="1" ht="18" customHeight="1" x14ac:dyDescent="0.3">
      <c r="A40" s="103" t="s">
        <v>275</v>
      </c>
      <c r="B40" s="103"/>
      <c r="C40" s="103"/>
      <c r="D40" s="103"/>
      <c r="E40" s="103" t="s">
        <v>276</v>
      </c>
      <c r="F40" s="103"/>
      <c r="G40" s="103"/>
    </row>
    <row r="41" spans="1:8" s="53" customFormat="1" ht="18" customHeight="1" x14ac:dyDescent="0.3">
      <c r="A41" s="103" t="s">
        <v>299</v>
      </c>
      <c r="B41" s="103"/>
      <c r="C41" s="103"/>
      <c r="D41" s="103"/>
      <c r="E41" s="103" t="s">
        <v>277</v>
      </c>
      <c r="F41" s="103"/>
      <c r="G41" s="103"/>
    </row>
    <row r="42" spans="1:8" s="53" customFormat="1" ht="18" customHeight="1" x14ac:dyDescent="0.3">
      <c r="A42" s="103" t="s">
        <v>278</v>
      </c>
      <c r="B42" s="103"/>
      <c r="C42" s="103"/>
      <c r="D42" s="103"/>
      <c r="E42" s="103" t="s">
        <v>279</v>
      </c>
      <c r="F42" s="103"/>
      <c r="G42" s="103"/>
    </row>
    <row r="43" spans="1:8" s="53" customFormat="1" ht="18" customHeight="1" x14ac:dyDescent="0.3">
      <c r="A43" s="103" t="s">
        <v>280</v>
      </c>
      <c r="B43" s="103"/>
      <c r="C43" s="103"/>
      <c r="D43" s="103"/>
      <c r="E43" s="103" t="s">
        <v>281</v>
      </c>
      <c r="F43" s="103"/>
      <c r="G43" s="103"/>
    </row>
    <row r="44" spans="1:8" s="53" customFormat="1" ht="18" customHeight="1" x14ac:dyDescent="0.3">
      <c r="A44" s="103" t="s">
        <v>282</v>
      </c>
      <c r="B44" s="103"/>
      <c r="C44" s="103"/>
      <c r="D44" s="103"/>
      <c r="E44" s="103" t="s">
        <v>283</v>
      </c>
      <c r="F44" s="103"/>
      <c r="G44" s="103"/>
    </row>
    <row r="45" spans="1:8" s="53" customFormat="1" ht="18" customHeight="1" x14ac:dyDescent="0.3">
      <c r="A45" s="103" t="s">
        <v>284</v>
      </c>
      <c r="B45" s="103"/>
      <c r="C45" s="103"/>
      <c r="D45" s="103"/>
      <c r="E45" s="103" t="s">
        <v>285</v>
      </c>
      <c r="F45" s="103"/>
      <c r="G45" s="103"/>
    </row>
    <row r="46" spans="1:8" s="48" customFormat="1" ht="18" customHeight="1" x14ac:dyDescent="0.3">
      <c r="B46" s="52"/>
      <c r="C46" s="52"/>
      <c r="D46" s="52"/>
      <c r="E46" s="52"/>
      <c r="F46" s="52"/>
      <c r="G46" s="52"/>
      <c r="H46" s="52"/>
    </row>
    <row r="47" spans="1:8" s="48" customFormat="1" ht="18" customHeight="1" x14ac:dyDescent="0.3">
      <c r="A47" s="104" t="s">
        <v>24</v>
      </c>
      <c r="B47" s="104"/>
      <c r="C47" s="104"/>
      <c r="D47" s="104"/>
      <c r="E47" s="42"/>
      <c r="F47" s="42"/>
      <c r="G47" s="42"/>
      <c r="H47" s="42"/>
    </row>
    <row r="48" spans="1:8" s="53" customFormat="1" ht="18" customHeight="1" x14ac:dyDescent="0.3">
      <c r="A48" s="124" t="s">
        <v>286</v>
      </c>
      <c r="B48" s="124"/>
      <c r="C48" s="124"/>
      <c r="D48" s="124"/>
      <c r="E48" s="124"/>
      <c r="F48" s="124"/>
      <c r="G48" s="124"/>
    </row>
    <row r="49" spans="1:256" s="53" customFormat="1" ht="18" customHeight="1" x14ac:dyDescent="0.3">
      <c r="A49" s="124" t="s">
        <v>287</v>
      </c>
      <c r="B49" s="124"/>
      <c r="C49" s="124"/>
      <c r="D49" s="124"/>
      <c r="E49" s="124"/>
      <c r="F49" s="124"/>
      <c r="G49" s="124"/>
    </row>
    <row r="50" spans="1:256" s="53" customFormat="1" ht="18" customHeight="1" x14ac:dyDescent="0.3">
      <c r="A50" s="124" t="s">
        <v>288</v>
      </c>
      <c r="B50" s="124"/>
      <c r="C50" s="124"/>
      <c r="D50" s="124"/>
      <c r="E50" s="124"/>
      <c r="F50" s="124"/>
      <c r="G50" s="124"/>
    </row>
    <row r="51" spans="1:256" s="53" customFormat="1" ht="18" customHeight="1" x14ac:dyDescent="0.3">
      <c r="A51" s="124" t="s">
        <v>289</v>
      </c>
      <c r="B51" s="124"/>
      <c r="C51" s="124"/>
      <c r="D51" s="124"/>
      <c r="E51" s="124"/>
      <c r="F51" s="124"/>
      <c r="G51" s="124"/>
    </row>
    <row r="52" spans="1:256" s="42" customFormat="1" ht="20.25" customHeight="1" x14ac:dyDescent="0.3">
      <c r="A52" s="121" t="s">
        <v>313</v>
      </c>
      <c r="B52" s="121"/>
      <c r="C52" s="121"/>
      <c r="D52" s="121"/>
      <c r="E52" s="121"/>
      <c r="F52" s="121"/>
      <c r="G52" s="121"/>
      <c r="H52" s="121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/>
      <c r="IK52" s="116"/>
      <c r="IL52" s="116"/>
      <c r="IM52" s="116"/>
      <c r="IN52" s="116"/>
      <c r="IO52" s="116"/>
      <c r="IP52" s="116"/>
      <c r="IQ52" s="116"/>
      <c r="IR52" s="116"/>
      <c r="IS52" s="116"/>
      <c r="IT52" s="116"/>
      <c r="IU52" s="116"/>
      <c r="IV52" s="116"/>
    </row>
    <row r="53" spans="1:256" s="42" customFormat="1" ht="25.5" customHeight="1" x14ac:dyDescent="0.3">
      <c r="A53" s="121" t="s">
        <v>25</v>
      </c>
      <c r="B53" s="121"/>
      <c r="C53" s="121"/>
      <c r="D53" s="121"/>
      <c r="E53" s="121"/>
      <c r="F53" s="121"/>
      <c r="G53" s="121"/>
      <c r="H53" s="121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  <c r="IO53" s="116"/>
      <c r="IP53" s="116"/>
      <c r="IQ53" s="116"/>
      <c r="IR53" s="116"/>
      <c r="IS53" s="116"/>
      <c r="IT53" s="116"/>
      <c r="IU53" s="116"/>
      <c r="IV53" s="116"/>
    </row>
    <row r="54" spans="1:256" s="42" customFormat="1" ht="18.75" customHeight="1" x14ac:dyDescent="0.3">
      <c r="A54" s="121" t="s">
        <v>26</v>
      </c>
      <c r="B54" s="121"/>
      <c r="C54" s="121"/>
      <c r="D54" s="121"/>
      <c r="E54" s="121"/>
      <c r="F54" s="121"/>
      <c r="G54" s="121"/>
      <c r="H54" s="121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/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6"/>
      <c r="HV54" s="116"/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6"/>
      <c r="IK54" s="116"/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</row>
    <row r="55" spans="1:256" s="42" customFormat="1" ht="18.75" customHeight="1" x14ac:dyDescent="0.3">
      <c r="A55" s="121" t="s">
        <v>303</v>
      </c>
      <c r="B55" s="121"/>
      <c r="C55" s="121"/>
      <c r="D55" s="121"/>
      <c r="E55" s="121"/>
      <c r="F55" s="121"/>
      <c r="G55" s="121"/>
      <c r="H55" s="121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6"/>
      <c r="HV55" s="116"/>
      <c r="HW55" s="116"/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  <c r="IO55" s="116"/>
      <c r="IP55" s="116"/>
      <c r="IQ55" s="116"/>
      <c r="IR55" s="116"/>
      <c r="IS55" s="116"/>
      <c r="IT55" s="116"/>
      <c r="IU55" s="116"/>
      <c r="IV55" s="116"/>
    </row>
    <row r="56" spans="1:256" s="42" customFormat="1" ht="18.75" customHeight="1" x14ac:dyDescent="0.3">
      <c r="A56" s="121" t="s">
        <v>27</v>
      </c>
      <c r="B56" s="121"/>
      <c r="C56" s="121"/>
      <c r="D56" s="121"/>
      <c r="E56" s="121"/>
      <c r="F56" s="121"/>
      <c r="G56" s="121"/>
      <c r="H56" s="121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6"/>
      <c r="HV56" s="116"/>
      <c r="HW56" s="116"/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</row>
    <row r="57" spans="1:256" s="42" customFormat="1" ht="18.75" customHeight="1" x14ac:dyDescent="0.3">
      <c r="A57" s="121" t="s">
        <v>290</v>
      </c>
      <c r="B57" s="121"/>
      <c r="C57" s="121"/>
      <c r="D57" s="121"/>
      <c r="E57" s="121"/>
      <c r="F57" s="121"/>
      <c r="G57" s="121"/>
      <c r="H57" s="121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  <c r="HQ57" s="116"/>
      <c r="HR57" s="116"/>
      <c r="HS57" s="116"/>
      <c r="HT57" s="116"/>
      <c r="HU57" s="116"/>
      <c r="HV57" s="116"/>
      <c r="HW57" s="116"/>
      <c r="HX57" s="116"/>
      <c r="HY57" s="116"/>
      <c r="HZ57" s="116"/>
      <c r="IA57" s="116"/>
      <c r="IB57" s="116"/>
      <c r="IC57" s="116"/>
      <c r="ID57" s="116"/>
      <c r="IE57" s="116"/>
      <c r="IF57" s="116"/>
      <c r="IG57" s="116"/>
      <c r="IH57" s="116"/>
      <c r="II57" s="116"/>
      <c r="IJ57" s="116"/>
      <c r="IK57" s="116"/>
      <c r="IL57" s="116"/>
      <c r="IM57" s="116"/>
      <c r="IN57" s="116"/>
      <c r="IO57" s="116"/>
      <c r="IP57" s="116"/>
      <c r="IQ57" s="116"/>
      <c r="IR57" s="116"/>
      <c r="IS57" s="116"/>
      <c r="IT57" s="116"/>
      <c r="IU57" s="116"/>
      <c r="IV57" s="116"/>
    </row>
    <row r="58" spans="1:256" s="42" customFormat="1" ht="18.75" customHeight="1" x14ac:dyDescent="0.3">
      <c r="A58" s="121" t="s">
        <v>28</v>
      </c>
      <c r="B58" s="121"/>
      <c r="C58" s="121"/>
      <c r="D58" s="121"/>
      <c r="E58" s="121"/>
      <c r="F58" s="121"/>
      <c r="G58" s="121"/>
      <c r="H58" s="121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116"/>
      <c r="GE58" s="116"/>
      <c r="GF58" s="116"/>
      <c r="GG58" s="116"/>
      <c r="GH58" s="116"/>
      <c r="GI58" s="116"/>
      <c r="GJ58" s="116"/>
      <c r="GK58" s="116"/>
      <c r="GL58" s="116"/>
      <c r="GM58" s="116"/>
      <c r="GN58" s="116"/>
      <c r="GO58" s="116"/>
      <c r="GP58" s="116"/>
      <c r="GQ58" s="116"/>
      <c r="GR58" s="116"/>
      <c r="GS58" s="116"/>
      <c r="GT58" s="116"/>
      <c r="GU58" s="116"/>
      <c r="GV58" s="116"/>
      <c r="GW58" s="116"/>
      <c r="GX58" s="116"/>
      <c r="GY58" s="116"/>
      <c r="GZ58" s="116"/>
      <c r="HA58" s="116"/>
      <c r="HB58" s="116"/>
      <c r="HC58" s="116"/>
      <c r="HD58" s="116"/>
      <c r="HE58" s="116"/>
      <c r="HF58" s="116"/>
      <c r="HG58" s="116"/>
      <c r="HH58" s="116"/>
      <c r="HI58" s="116"/>
      <c r="HJ58" s="116"/>
      <c r="HK58" s="116"/>
      <c r="HL58" s="116"/>
      <c r="HM58" s="116"/>
      <c r="HN58" s="116"/>
      <c r="HO58" s="116"/>
      <c r="HP58" s="116"/>
      <c r="HQ58" s="116"/>
      <c r="HR58" s="116"/>
      <c r="HS58" s="116"/>
      <c r="HT58" s="116"/>
      <c r="HU58" s="116"/>
      <c r="HV58" s="116"/>
      <c r="HW58" s="116"/>
      <c r="HX58" s="116"/>
      <c r="HY58" s="116"/>
      <c r="HZ58" s="116"/>
      <c r="IA58" s="116"/>
      <c r="IB58" s="116"/>
      <c r="IC58" s="116"/>
      <c r="ID58" s="116"/>
      <c r="IE58" s="116"/>
      <c r="IF58" s="116"/>
      <c r="IG58" s="116"/>
      <c r="IH58" s="116"/>
      <c r="II58" s="116"/>
      <c r="IJ58" s="116"/>
      <c r="IK58" s="116"/>
      <c r="IL58" s="116"/>
      <c r="IM58" s="116"/>
      <c r="IN58" s="116"/>
      <c r="IO58" s="116"/>
      <c r="IP58" s="116"/>
      <c r="IQ58" s="116"/>
      <c r="IR58" s="116"/>
      <c r="IS58" s="116"/>
      <c r="IT58" s="116"/>
      <c r="IU58" s="116"/>
      <c r="IV58" s="116"/>
    </row>
    <row r="59" spans="1:256" s="42" customFormat="1" ht="18.75" customHeight="1" x14ac:dyDescent="0.3">
      <c r="A59" s="121" t="s">
        <v>290</v>
      </c>
      <c r="B59" s="121"/>
      <c r="C59" s="121"/>
      <c r="D59" s="121"/>
      <c r="E59" s="121"/>
      <c r="F59" s="121"/>
      <c r="G59" s="121"/>
      <c r="H59" s="121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  <c r="GW59" s="116"/>
      <c r="GX59" s="116"/>
      <c r="GY59" s="116"/>
      <c r="GZ59" s="116"/>
      <c r="HA59" s="116"/>
      <c r="HB59" s="116"/>
      <c r="HC59" s="116"/>
      <c r="HD59" s="116"/>
      <c r="HE59" s="116"/>
      <c r="HF59" s="116"/>
      <c r="HG59" s="116"/>
      <c r="HH59" s="116"/>
      <c r="HI59" s="116"/>
      <c r="HJ59" s="116"/>
      <c r="HK59" s="116"/>
      <c r="HL59" s="116"/>
      <c r="HM59" s="116"/>
      <c r="HN59" s="116"/>
      <c r="HO59" s="116"/>
      <c r="HP59" s="116"/>
      <c r="HQ59" s="116"/>
      <c r="HR59" s="116"/>
      <c r="HS59" s="116"/>
      <c r="HT59" s="116"/>
      <c r="HU59" s="116"/>
      <c r="HV59" s="116"/>
      <c r="HW59" s="116"/>
      <c r="HX59" s="116"/>
      <c r="HY59" s="116"/>
      <c r="HZ59" s="116"/>
      <c r="IA59" s="116"/>
      <c r="IB59" s="116"/>
      <c r="IC59" s="116"/>
      <c r="ID59" s="116"/>
      <c r="IE59" s="116"/>
      <c r="IF59" s="116"/>
      <c r="IG59" s="116"/>
      <c r="IH59" s="116"/>
      <c r="II59" s="116"/>
      <c r="IJ59" s="116"/>
      <c r="IK59" s="116"/>
      <c r="IL59" s="116"/>
      <c r="IM59" s="116"/>
      <c r="IN59" s="116"/>
      <c r="IO59" s="116"/>
      <c r="IP59" s="116"/>
      <c r="IQ59" s="116"/>
      <c r="IR59" s="116"/>
      <c r="IS59" s="116"/>
      <c r="IT59" s="116"/>
      <c r="IU59" s="116"/>
      <c r="IV59" s="116"/>
    </row>
    <row r="60" spans="1:256" s="42" customFormat="1" ht="18.75" customHeight="1" x14ac:dyDescent="0.3">
      <c r="A60" s="121" t="s">
        <v>29</v>
      </c>
      <c r="B60" s="121"/>
      <c r="C60" s="121"/>
      <c r="D60" s="121"/>
      <c r="E60" s="121"/>
      <c r="F60" s="121"/>
      <c r="G60" s="121"/>
      <c r="H60" s="121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  <c r="GW60" s="116"/>
      <c r="GX60" s="116"/>
      <c r="GY60" s="116"/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/>
      <c r="HK60" s="116"/>
      <c r="HL60" s="116"/>
      <c r="HM60" s="116"/>
      <c r="HN60" s="116"/>
      <c r="HO60" s="116"/>
      <c r="HP60" s="116"/>
      <c r="HQ60" s="116"/>
      <c r="HR60" s="116"/>
      <c r="HS60" s="116"/>
      <c r="HT60" s="116"/>
      <c r="HU60" s="116"/>
      <c r="HV60" s="116"/>
      <c r="HW60" s="116"/>
      <c r="HX60" s="116"/>
      <c r="HY60" s="116"/>
      <c r="HZ60" s="116"/>
      <c r="IA60" s="116"/>
      <c r="IB60" s="116"/>
      <c r="IC60" s="116"/>
      <c r="ID60" s="116"/>
      <c r="IE60" s="116"/>
      <c r="IF60" s="116"/>
      <c r="IG60" s="116"/>
      <c r="IH60" s="116"/>
      <c r="II60" s="116"/>
      <c r="IJ60" s="116"/>
      <c r="IK60" s="116"/>
      <c r="IL60" s="116"/>
      <c r="IM60" s="116"/>
      <c r="IN60" s="116"/>
      <c r="IO60" s="116"/>
      <c r="IP60" s="116"/>
      <c r="IQ60" s="116"/>
      <c r="IR60" s="116"/>
      <c r="IS60" s="116"/>
      <c r="IT60" s="116"/>
      <c r="IU60" s="116"/>
      <c r="IV60" s="116"/>
    </row>
    <row r="61" spans="1:256" s="42" customFormat="1" ht="18.75" customHeight="1" x14ac:dyDescent="0.3">
      <c r="A61" s="121" t="s">
        <v>304</v>
      </c>
      <c r="B61" s="121"/>
      <c r="C61" s="121"/>
      <c r="D61" s="121"/>
      <c r="E61" s="121"/>
      <c r="F61" s="121"/>
      <c r="G61" s="121"/>
      <c r="H61" s="121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6"/>
      <c r="FR61" s="116"/>
      <c r="FS61" s="116"/>
      <c r="FT61" s="116"/>
      <c r="FU61" s="116"/>
      <c r="FV61" s="116"/>
      <c r="FW61" s="116"/>
      <c r="FX61" s="116"/>
      <c r="FY61" s="116"/>
      <c r="FZ61" s="116"/>
      <c r="GA61" s="116"/>
      <c r="GB61" s="116"/>
      <c r="GC61" s="116"/>
      <c r="GD61" s="116"/>
      <c r="GE61" s="116"/>
      <c r="GF61" s="116"/>
      <c r="GG61" s="116"/>
      <c r="GH61" s="116"/>
      <c r="GI61" s="116"/>
      <c r="GJ61" s="116"/>
      <c r="GK61" s="116"/>
      <c r="GL61" s="116"/>
      <c r="GM61" s="116"/>
      <c r="GN61" s="116"/>
      <c r="GO61" s="116"/>
      <c r="GP61" s="116"/>
      <c r="GQ61" s="116"/>
      <c r="GR61" s="116"/>
      <c r="GS61" s="116"/>
      <c r="GT61" s="116"/>
      <c r="GU61" s="116"/>
      <c r="GV61" s="116"/>
      <c r="GW61" s="116"/>
      <c r="GX61" s="116"/>
      <c r="GY61" s="116"/>
      <c r="GZ61" s="116"/>
      <c r="HA61" s="116"/>
      <c r="HB61" s="116"/>
      <c r="HC61" s="116"/>
      <c r="HD61" s="116"/>
      <c r="HE61" s="116"/>
      <c r="HF61" s="116"/>
      <c r="HG61" s="116"/>
      <c r="HH61" s="116"/>
      <c r="HI61" s="116"/>
      <c r="HJ61" s="116"/>
      <c r="HK61" s="116"/>
      <c r="HL61" s="116"/>
      <c r="HM61" s="116"/>
      <c r="HN61" s="116"/>
      <c r="HO61" s="116"/>
      <c r="HP61" s="116"/>
      <c r="HQ61" s="116"/>
      <c r="HR61" s="116"/>
      <c r="HS61" s="116"/>
      <c r="HT61" s="116"/>
      <c r="HU61" s="116"/>
      <c r="HV61" s="116"/>
      <c r="HW61" s="116"/>
      <c r="HX61" s="116"/>
      <c r="HY61" s="116"/>
      <c r="HZ61" s="116"/>
      <c r="IA61" s="116"/>
      <c r="IB61" s="116"/>
      <c r="IC61" s="116"/>
      <c r="ID61" s="116"/>
      <c r="IE61" s="116"/>
      <c r="IF61" s="116"/>
      <c r="IG61" s="116"/>
      <c r="IH61" s="116"/>
      <c r="II61" s="116"/>
      <c r="IJ61" s="116"/>
      <c r="IK61" s="116"/>
      <c r="IL61" s="116"/>
      <c r="IM61" s="116"/>
      <c r="IN61" s="116"/>
      <c r="IO61" s="116"/>
      <c r="IP61" s="116"/>
      <c r="IQ61" s="116"/>
      <c r="IR61" s="116"/>
      <c r="IS61" s="116"/>
      <c r="IT61" s="116"/>
      <c r="IU61" s="116"/>
      <c r="IV61" s="116"/>
    </row>
    <row r="62" spans="1:256" s="42" customFormat="1" ht="18.75" customHeight="1" x14ac:dyDescent="0.3">
      <c r="A62" s="121" t="s">
        <v>25</v>
      </c>
      <c r="B62" s="121"/>
      <c r="C62" s="121"/>
      <c r="D62" s="121"/>
      <c r="E62" s="121"/>
      <c r="F62" s="121"/>
      <c r="G62" s="121"/>
      <c r="H62" s="121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6"/>
      <c r="FG62" s="116"/>
      <c r="FH62" s="116"/>
      <c r="FI62" s="116"/>
      <c r="FJ62" s="116"/>
      <c r="FK62" s="116"/>
      <c r="FL62" s="116"/>
      <c r="FM62" s="116"/>
      <c r="FN62" s="116"/>
      <c r="FO62" s="116"/>
      <c r="FP62" s="116"/>
      <c r="FQ62" s="116"/>
      <c r="FR62" s="116"/>
      <c r="FS62" s="116"/>
      <c r="FT62" s="116"/>
      <c r="FU62" s="116"/>
      <c r="FV62" s="116"/>
      <c r="FW62" s="116"/>
      <c r="FX62" s="116"/>
      <c r="FY62" s="116"/>
      <c r="FZ62" s="116"/>
      <c r="GA62" s="116"/>
      <c r="GB62" s="116"/>
      <c r="GC62" s="116"/>
      <c r="GD62" s="116"/>
      <c r="GE62" s="116"/>
      <c r="GF62" s="116"/>
      <c r="GG62" s="116"/>
      <c r="GH62" s="116"/>
      <c r="GI62" s="116"/>
      <c r="GJ62" s="116"/>
      <c r="GK62" s="116"/>
      <c r="GL62" s="116"/>
      <c r="GM62" s="116"/>
      <c r="GN62" s="116"/>
      <c r="GO62" s="116"/>
      <c r="GP62" s="116"/>
      <c r="GQ62" s="116"/>
      <c r="GR62" s="116"/>
      <c r="GS62" s="116"/>
      <c r="GT62" s="116"/>
      <c r="GU62" s="116"/>
      <c r="GV62" s="116"/>
      <c r="GW62" s="116"/>
      <c r="GX62" s="116"/>
      <c r="GY62" s="116"/>
      <c r="GZ62" s="116"/>
      <c r="HA62" s="116"/>
      <c r="HB62" s="116"/>
      <c r="HC62" s="116"/>
      <c r="HD62" s="116"/>
      <c r="HE62" s="116"/>
      <c r="HF62" s="116"/>
      <c r="HG62" s="116"/>
      <c r="HH62" s="116"/>
      <c r="HI62" s="116"/>
      <c r="HJ62" s="116"/>
      <c r="HK62" s="116"/>
      <c r="HL62" s="116"/>
      <c r="HM62" s="116"/>
      <c r="HN62" s="116"/>
      <c r="HO62" s="116"/>
      <c r="HP62" s="116"/>
      <c r="HQ62" s="116"/>
      <c r="HR62" s="116"/>
      <c r="HS62" s="116"/>
      <c r="HT62" s="116"/>
      <c r="HU62" s="116"/>
      <c r="HV62" s="116"/>
      <c r="HW62" s="116"/>
      <c r="HX62" s="116"/>
      <c r="HY62" s="116"/>
      <c r="HZ62" s="116"/>
      <c r="IA62" s="116"/>
      <c r="IB62" s="116"/>
      <c r="IC62" s="116"/>
      <c r="ID62" s="116"/>
      <c r="IE62" s="116"/>
      <c r="IF62" s="116"/>
      <c r="IG62" s="116"/>
      <c r="IH62" s="116"/>
      <c r="II62" s="116"/>
      <c r="IJ62" s="116"/>
      <c r="IK62" s="116"/>
      <c r="IL62" s="116"/>
      <c r="IM62" s="116"/>
      <c r="IN62" s="116"/>
      <c r="IO62" s="116"/>
      <c r="IP62" s="116"/>
      <c r="IQ62" s="116"/>
      <c r="IR62" s="116"/>
      <c r="IS62" s="116"/>
      <c r="IT62" s="116"/>
      <c r="IU62" s="116"/>
      <c r="IV62" s="116"/>
    </row>
    <row r="63" spans="1:256" s="42" customFormat="1" ht="18.75" customHeight="1" x14ac:dyDescent="0.3">
      <c r="A63" s="121" t="s">
        <v>30</v>
      </c>
      <c r="B63" s="121"/>
      <c r="C63" s="121"/>
      <c r="D63" s="121"/>
      <c r="E63" s="121"/>
      <c r="F63" s="121"/>
      <c r="G63" s="121"/>
      <c r="H63" s="121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  <c r="FE63" s="116"/>
      <c r="FF63" s="116"/>
      <c r="FG63" s="116"/>
      <c r="FH63" s="116"/>
      <c r="FI63" s="116"/>
      <c r="FJ63" s="116"/>
      <c r="FK63" s="116"/>
      <c r="FL63" s="116"/>
      <c r="FM63" s="116"/>
      <c r="FN63" s="116"/>
      <c r="FO63" s="116"/>
      <c r="FP63" s="116"/>
      <c r="FQ63" s="116"/>
      <c r="FR63" s="116"/>
      <c r="FS63" s="116"/>
      <c r="FT63" s="116"/>
      <c r="FU63" s="116"/>
      <c r="FV63" s="116"/>
      <c r="FW63" s="116"/>
      <c r="FX63" s="116"/>
      <c r="FY63" s="116"/>
      <c r="FZ63" s="116"/>
      <c r="GA63" s="116"/>
      <c r="GB63" s="116"/>
      <c r="GC63" s="116"/>
      <c r="GD63" s="116"/>
      <c r="GE63" s="116"/>
      <c r="GF63" s="116"/>
      <c r="GG63" s="116"/>
      <c r="GH63" s="116"/>
      <c r="GI63" s="116"/>
      <c r="GJ63" s="116"/>
      <c r="GK63" s="116"/>
      <c r="GL63" s="116"/>
      <c r="GM63" s="116"/>
      <c r="GN63" s="116"/>
      <c r="GO63" s="116"/>
      <c r="GP63" s="116"/>
      <c r="GQ63" s="116"/>
      <c r="GR63" s="116"/>
      <c r="GS63" s="116"/>
      <c r="GT63" s="116"/>
      <c r="GU63" s="116"/>
      <c r="GV63" s="116"/>
      <c r="GW63" s="116"/>
      <c r="GX63" s="116"/>
      <c r="GY63" s="116"/>
      <c r="GZ63" s="116"/>
      <c r="HA63" s="116"/>
      <c r="HB63" s="116"/>
      <c r="HC63" s="116"/>
      <c r="HD63" s="116"/>
      <c r="HE63" s="116"/>
      <c r="HF63" s="116"/>
      <c r="HG63" s="116"/>
      <c r="HH63" s="116"/>
      <c r="HI63" s="116"/>
      <c r="HJ63" s="116"/>
      <c r="HK63" s="116"/>
      <c r="HL63" s="116"/>
      <c r="HM63" s="116"/>
      <c r="HN63" s="116"/>
      <c r="HO63" s="116"/>
      <c r="HP63" s="116"/>
      <c r="HQ63" s="116"/>
      <c r="HR63" s="116"/>
      <c r="HS63" s="116"/>
      <c r="HT63" s="116"/>
      <c r="HU63" s="116"/>
      <c r="HV63" s="116"/>
      <c r="HW63" s="116"/>
      <c r="HX63" s="116"/>
      <c r="HY63" s="116"/>
      <c r="HZ63" s="116"/>
      <c r="IA63" s="116"/>
      <c r="IB63" s="116"/>
      <c r="IC63" s="116"/>
      <c r="ID63" s="116"/>
      <c r="IE63" s="116"/>
      <c r="IF63" s="116"/>
      <c r="IG63" s="116"/>
      <c r="IH63" s="116"/>
      <c r="II63" s="116"/>
      <c r="IJ63" s="116"/>
      <c r="IK63" s="116"/>
      <c r="IL63" s="116"/>
      <c r="IM63" s="116"/>
      <c r="IN63" s="116"/>
      <c r="IO63" s="116"/>
      <c r="IP63" s="116"/>
      <c r="IQ63" s="116"/>
      <c r="IR63" s="116"/>
      <c r="IS63" s="116"/>
      <c r="IT63" s="116"/>
      <c r="IU63" s="116"/>
      <c r="IV63" s="116"/>
    </row>
    <row r="64" spans="1:256" s="42" customFormat="1" ht="18.75" customHeight="1" x14ac:dyDescent="0.3">
      <c r="A64" s="121" t="s">
        <v>305</v>
      </c>
      <c r="B64" s="121"/>
      <c r="C64" s="121"/>
      <c r="D64" s="121"/>
      <c r="E64" s="121"/>
      <c r="F64" s="121"/>
      <c r="G64" s="121"/>
      <c r="H64" s="121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  <c r="FE64" s="116"/>
      <c r="FF64" s="116"/>
      <c r="FG64" s="116"/>
      <c r="FH64" s="116"/>
      <c r="FI64" s="116"/>
      <c r="FJ64" s="116"/>
      <c r="FK64" s="116"/>
      <c r="FL64" s="116"/>
      <c r="FM64" s="116"/>
      <c r="FN64" s="116"/>
      <c r="FO64" s="116"/>
      <c r="FP64" s="116"/>
      <c r="FQ64" s="116"/>
      <c r="FR64" s="116"/>
      <c r="FS64" s="116"/>
      <c r="FT64" s="116"/>
      <c r="FU64" s="116"/>
      <c r="FV64" s="116"/>
      <c r="FW64" s="116"/>
      <c r="FX64" s="116"/>
      <c r="FY64" s="116"/>
      <c r="FZ64" s="116"/>
      <c r="GA64" s="116"/>
      <c r="GB64" s="116"/>
      <c r="GC64" s="116"/>
      <c r="GD64" s="116"/>
      <c r="GE64" s="116"/>
      <c r="GF64" s="116"/>
      <c r="GG64" s="116"/>
      <c r="GH64" s="116"/>
      <c r="GI64" s="116"/>
      <c r="GJ64" s="116"/>
      <c r="GK64" s="116"/>
      <c r="GL64" s="116"/>
      <c r="GM64" s="116"/>
      <c r="GN64" s="116"/>
      <c r="GO64" s="116"/>
      <c r="GP64" s="116"/>
      <c r="GQ64" s="116"/>
      <c r="GR64" s="116"/>
      <c r="GS64" s="116"/>
      <c r="GT64" s="116"/>
      <c r="GU64" s="116"/>
      <c r="GV64" s="116"/>
      <c r="GW64" s="116"/>
      <c r="GX64" s="116"/>
      <c r="GY64" s="116"/>
      <c r="GZ64" s="116"/>
      <c r="HA64" s="116"/>
      <c r="HB64" s="116"/>
      <c r="HC64" s="116"/>
      <c r="HD64" s="116"/>
      <c r="HE64" s="116"/>
      <c r="HF64" s="116"/>
      <c r="HG64" s="116"/>
      <c r="HH64" s="116"/>
      <c r="HI64" s="116"/>
      <c r="HJ64" s="116"/>
      <c r="HK64" s="116"/>
      <c r="HL64" s="116"/>
      <c r="HM64" s="116"/>
      <c r="HN64" s="116"/>
      <c r="HO64" s="116"/>
      <c r="HP64" s="116"/>
      <c r="HQ64" s="116"/>
      <c r="HR64" s="116"/>
      <c r="HS64" s="116"/>
      <c r="HT64" s="116"/>
      <c r="HU64" s="116"/>
      <c r="HV64" s="116"/>
      <c r="HW64" s="116"/>
      <c r="HX64" s="116"/>
      <c r="HY64" s="116"/>
      <c r="HZ64" s="116"/>
      <c r="IA64" s="116"/>
      <c r="IB64" s="116"/>
      <c r="IC64" s="116"/>
      <c r="ID64" s="116"/>
      <c r="IE64" s="116"/>
      <c r="IF64" s="116"/>
      <c r="IG64" s="116"/>
      <c r="IH64" s="116"/>
      <c r="II64" s="116"/>
      <c r="IJ64" s="116"/>
      <c r="IK64" s="116"/>
      <c r="IL64" s="116"/>
      <c r="IM64" s="116"/>
      <c r="IN64" s="116"/>
      <c r="IO64" s="116"/>
      <c r="IP64" s="116"/>
      <c r="IQ64" s="116"/>
      <c r="IR64" s="116"/>
      <c r="IS64" s="116"/>
      <c r="IT64" s="116"/>
      <c r="IU64" s="116"/>
      <c r="IV64" s="116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HY52:IF52"/>
    <mergeCell ref="IG52:IN52"/>
    <mergeCell ref="GC52:GJ52"/>
    <mergeCell ref="GK52:GR52"/>
    <mergeCell ref="GS52:GZ52"/>
    <mergeCell ref="G20:H20"/>
    <mergeCell ref="A15:H15"/>
    <mergeCell ref="A16:H16"/>
    <mergeCell ref="E20:F20"/>
    <mergeCell ref="E18:F18"/>
    <mergeCell ref="E21:F21"/>
    <mergeCell ref="G21:H21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9:I10"/>
    <mergeCell ref="I13:I16"/>
    <mergeCell ref="A41:D41"/>
    <mergeCell ref="A23:H23"/>
    <mergeCell ref="B25:D25"/>
    <mergeCell ref="A26:B26"/>
    <mergeCell ref="E26:F26"/>
    <mergeCell ref="G26:H26"/>
    <mergeCell ref="A27:F27"/>
    <mergeCell ref="A28:F28"/>
    <mergeCell ref="A30:C30"/>
    <mergeCell ref="A13:H13"/>
    <mergeCell ref="A14:H14"/>
    <mergeCell ref="G18:H18"/>
    <mergeCell ref="E19:F19"/>
    <mergeCell ref="E11:F11"/>
    <mergeCell ref="E17:F17"/>
    <mergeCell ref="G17:H17"/>
    <mergeCell ref="G19:H19"/>
    <mergeCell ref="A36:D36"/>
    <mergeCell ref="A22:F22"/>
    <mergeCell ref="G22:H22"/>
    <mergeCell ref="E12:H12"/>
    <mergeCell ref="G11:H11"/>
    <mergeCell ref="F1:H1"/>
    <mergeCell ref="F2:H2"/>
    <mergeCell ref="F3:H3"/>
    <mergeCell ref="G10:H10"/>
    <mergeCell ref="E7:H7"/>
    <mergeCell ref="E8:H8"/>
    <mergeCell ref="F5:H5"/>
    <mergeCell ref="D6:E6"/>
    <mergeCell ref="F6:G6"/>
    <mergeCell ref="F4:H4"/>
    <mergeCell ref="E9:H9"/>
  </mergeCells>
  <phoneticPr fontId="5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view="pageBreakPreview" zoomScaleNormal="100" zoomScaleSheetLayoutView="100" workbookViewId="0">
      <selection activeCell="B69" sqref="B69"/>
    </sheetView>
  </sheetViews>
  <sheetFormatPr defaultColWidth="9.109375" defaultRowHeight="15.6" x14ac:dyDescent="0.3"/>
  <cols>
    <col min="1" max="1" width="115.109375" style="30" customWidth="1"/>
    <col min="2" max="2" width="30.44140625" style="31" customWidth="1"/>
    <col min="3" max="16384" width="9.109375" style="22"/>
  </cols>
  <sheetData>
    <row r="1" spans="1:2" ht="15" customHeight="1" x14ac:dyDescent="0.3">
      <c r="A1" s="125" t="s">
        <v>31</v>
      </c>
      <c r="B1" s="125"/>
    </row>
    <row r="2" spans="1:2" s="1" customFormat="1" ht="15" customHeight="1" x14ac:dyDescent="0.3">
      <c r="A2" s="23" t="s">
        <v>32</v>
      </c>
      <c r="B2" s="23" t="s">
        <v>33</v>
      </c>
    </row>
    <row r="3" spans="1:2" s="1" customFormat="1" ht="15" customHeight="1" x14ac:dyDescent="0.3">
      <c r="A3" s="23">
        <v>1</v>
      </c>
      <c r="B3" s="23">
        <v>2</v>
      </c>
    </row>
    <row r="4" spans="1:2" s="1" customFormat="1" ht="15" customHeight="1" x14ac:dyDescent="0.3">
      <c r="A4" s="18" t="s">
        <v>34</v>
      </c>
      <c r="B4" s="24">
        <v>272367.87</v>
      </c>
    </row>
    <row r="5" spans="1:2" s="1" customFormat="1" ht="15" customHeight="1" x14ac:dyDescent="0.3">
      <c r="A5" s="18" t="s">
        <v>35</v>
      </c>
      <c r="B5" s="24"/>
    </row>
    <row r="6" spans="1:2" s="1" customFormat="1" ht="15" customHeight="1" x14ac:dyDescent="0.3">
      <c r="A6" s="18" t="s">
        <v>36</v>
      </c>
      <c r="B6" s="25">
        <v>18345.580000000002</v>
      </c>
    </row>
    <row r="7" spans="1:2" s="1" customFormat="1" ht="15" customHeight="1" x14ac:dyDescent="0.3">
      <c r="A7" s="18" t="s">
        <v>25</v>
      </c>
      <c r="B7" s="25"/>
    </row>
    <row r="8" spans="1:2" s="1" customFormat="1" ht="15" customHeight="1" x14ac:dyDescent="0.3">
      <c r="A8" s="18" t="s">
        <v>37</v>
      </c>
      <c r="B8" s="25">
        <v>7452.3</v>
      </c>
    </row>
    <row r="9" spans="1:2" s="1" customFormat="1" ht="15" customHeight="1" x14ac:dyDescent="0.3">
      <c r="A9" s="18" t="s">
        <v>38</v>
      </c>
      <c r="B9" s="24">
        <v>8147.39</v>
      </c>
    </row>
    <row r="10" spans="1:2" s="1" customFormat="1" ht="15" customHeight="1" x14ac:dyDescent="0.3">
      <c r="A10" s="18" t="s">
        <v>39</v>
      </c>
      <c r="B10" s="24"/>
    </row>
    <row r="11" spans="1:2" s="1" customFormat="1" ht="15" customHeight="1" x14ac:dyDescent="0.3">
      <c r="A11" s="18" t="s">
        <v>37</v>
      </c>
      <c r="B11" s="24">
        <v>3635.14</v>
      </c>
    </row>
    <row r="12" spans="1:2" s="1" customFormat="1" ht="15" customHeight="1" x14ac:dyDescent="0.3">
      <c r="A12" s="18" t="s">
        <v>40</v>
      </c>
      <c r="B12" s="24">
        <v>7243.87</v>
      </c>
    </row>
    <row r="13" spans="1:2" s="1" customFormat="1" ht="15" customHeight="1" x14ac:dyDescent="0.3">
      <c r="A13" s="18" t="s">
        <v>41</v>
      </c>
      <c r="B13" s="24"/>
    </row>
    <row r="14" spans="1:2" s="1" customFormat="1" ht="15" customHeight="1" x14ac:dyDescent="0.3">
      <c r="A14" s="18" t="s">
        <v>42</v>
      </c>
      <c r="B14" s="24">
        <v>6927.39</v>
      </c>
    </row>
    <row r="15" spans="1:2" s="1" customFormat="1" ht="15" customHeight="1" x14ac:dyDescent="0.3">
      <c r="A15" s="18" t="s">
        <v>43</v>
      </c>
      <c r="B15" s="24"/>
    </row>
    <row r="16" spans="1:2" s="1" customFormat="1" ht="15" customHeight="1" x14ac:dyDescent="0.3">
      <c r="A16" s="18" t="s">
        <v>44</v>
      </c>
      <c r="B16" s="24">
        <v>2892.55</v>
      </c>
    </row>
    <row r="17" spans="1:3" s="1" customFormat="1" ht="15" customHeight="1" x14ac:dyDescent="0.3">
      <c r="A17" s="18" t="s">
        <v>45</v>
      </c>
      <c r="B17" s="24">
        <v>0</v>
      </c>
    </row>
    <row r="18" spans="1:3" s="1" customFormat="1" ht="15" customHeight="1" x14ac:dyDescent="0.3">
      <c r="A18" s="18" t="s">
        <v>46</v>
      </c>
      <c r="B18" s="24"/>
    </row>
    <row r="19" spans="1:3" s="1" customFormat="1" ht="15" customHeight="1" x14ac:dyDescent="0.3">
      <c r="A19" s="18" t="s">
        <v>47</v>
      </c>
      <c r="B19" s="24">
        <v>255.07</v>
      </c>
    </row>
    <row r="20" spans="1:3" s="1" customFormat="1" ht="15" customHeight="1" x14ac:dyDescent="0.3">
      <c r="A20" s="18" t="s">
        <v>48</v>
      </c>
      <c r="B20" s="24">
        <v>61.41</v>
      </c>
    </row>
    <row r="21" spans="1:3" s="1" customFormat="1" ht="15" customHeight="1" x14ac:dyDescent="0.3">
      <c r="A21" s="18" t="s">
        <v>49</v>
      </c>
      <c r="B21" s="24">
        <v>38.9</v>
      </c>
    </row>
    <row r="22" spans="1:3" s="1" customFormat="1" ht="15" customHeight="1" x14ac:dyDescent="0.3">
      <c r="A22" s="18" t="s">
        <v>50</v>
      </c>
      <c r="B22" s="24"/>
    </row>
    <row r="23" spans="1:3" s="1" customFormat="1" ht="15" customHeight="1" x14ac:dyDescent="0.3">
      <c r="A23" s="18" t="s">
        <v>51</v>
      </c>
      <c r="B23" s="24">
        <v>3</v>
      </c>
    </row>
    <row r="24" spans="1:3" s="1" customFormat="1" ht="15" customHeight="1" x14ac:dyDescent="0.3">
      <c r="A24" s="18" t="s">
        <v>52</v>
      </c>
      <c r="B24" s="24"/>
    </row>
    <row r="25" spans="1:3" s="1" customFormat="1" ht="15" customHeight="1" x14ac:dyDescent="0.3">
      <c r="A25" s="18" t="s">
        <v>53</v>
      </c>
      <c r="B25" s="24">
        <v>18.600000000000001</v>
      </c>
    </row>
    <row r="26" spans="1:3" s="1" customFormat="1" ht="15" customHeight="1" x14ac:dyDescent="0.3">
      <c r="A26" s="18" t="s">
        <v>54</v>
      </c>
      <c r="B26" s="24"/>
    </row>
    <row r="27" spans="1:3" s="1" customFormat="1" ht="15" customHeight="1" x14ac:dyDescent="0.3">
      <c r="A27" s="18" t="s">
        <v>55</v>
      </c>
      <c r="B27" s="24">
        <v>17.3</v>
      </c>
      <c r="C27" s="26"/>
    </row>
    <row r="28" spans="1:3" s="1" customFormat="1" ht="15" customHeight="1" x14ac:dyDescent="0.3">
      <c r="A28" s="18" t="s">
        <v>56</v>
      </c>
      <c r="B28" s="24"/>
      <c r="C28" s="26"/>
    </row>
    <row r="29" spans="1:3" s="1" customFormat="1" ht="15" customHeight="1" x14ac:dyDescent="0.3">
      <c r="A29" s="18" t="s">
        <v>57</v>
      </c>
      <c r="B29" s="24"/>
      <c r="C29" s="26"/>
    </row>
    <row r="30" spans="1:3" s="1" customFormat="1" ht="15" customHeight="1" x14ac:dyDescent="0.3">
      <c r="A30" s="18" t="s">
        <v>58</v>
      </c>
      <c r="B30" s="24"/>
      <c r="C30" s="26"/>
    </row>
    <row r="31" spans="1:3" s="1" customFormat="1" ht="15" customHeight="1" x14ac:dyDescent="0.3">
      <c r="A31" s="18" t="s">
        <v>59</v>
      </c>
      <c r="B31" s="24"/>
      <c r="C31" s="26"/>
    </row>
    <row r="32" spans="1:3" s="1" customFormat="1" ht="15" customHeight="1" x14ac:dyDescent="0.3">
      <c r="A32" s="18" t="s">
        <v>60</v>
      </c>
      <c r="B32" s="24"/>
      <c r="C32" s="26"/>
    </row>
    <row r="33" spans="1:3" s="1" customFormat="1" ht="15" customHeight="1" x14ac:dyDescent="0.3">
      <c r="A33" s="18" t="s">
        <v>61</v>
      </c>
      <c r="B33" s="24"/>
      <c r="C33" s="26"/>
    </row>
    <row r="34" spans="1:3" s="1" customFormat="1" ht="15" customHeight="1" x14ac:dyDescent="0.3">
      <c r="A34" s="18" t="s">
        <v>62</v>
      </c>
      <c r="B34" s="24">
        <v>18.5</v>
      </c>
      <c r="C34" s="26"/>
    </row>
    <row r="35" spans="1:3" s="1" customFormat="1" ht="15" customHeight="1" x14ac:dyDescent="0.3">
      <c r="A35" s="18" t="s">
        <v>50</v>
      </c>
      <c r="B35" s="24"/>
      <c r="C35" s="26"/>
    </row>
    <row r="36" spans="1:3" s="1" customFormat="1" ht="15" customHeight="1" x14ac:dyDescent="0.3">
      <c r="A36" s="18" t="s">
        <v>51</v>
      </c>
      <c r="B36" s="24"/>
      <c r="C36" s="26"/>
    </row>
    <row r="37" spans="1:3" s="1" customFormat="1" ht="15" customHeight="1" x14ac:dyDescent="0.3">
      <c r="A37" s="18" t="s">
        <v>52</v>
      </c>
      <c r="B37" s="24"/>
      <c r="C37" s="26"/>
    </row>
    <row r="38" spans="1:3" s="1" customFormat="1" ht="15" customHeight="1" x14ac:dyDescent="0.3">
      <c r="A38" s="18" t="s">
        <v>53</v>
      </c>
      <c r="B38" s="24"/>
      <c r="C38" s="26"/>
    </row>
    <row r="39" spans="1:3" s="1" customFormat="1" ht="15" customHeight="1" x14ac:dyDescent="0.3">
      <c r="A39" s="18" t="s">
        <v>54</v>
      </c>
      <c r="B39" s="24"/>
      <c r="C39" s="26"/>
    </row>
    <row r="40" spans="1:3" s="1" customFormat="1" ht="15" customHeight="1" x14ac:dyDescent="0.3">
      <c r="A40" s="18" t="s">
        <v>55</v>
      </c>
      <c r="B40" s="24">
        <v>18.5</v>
      </c>
      <c r="C40" s="26"/>
    </row>
    <row r="41" spans="1:3" s="1" customFormat="1" ht="15" customHeight="1" x14ac:dyDescent="0.3">
      <c r="A41" s="18" t="s">
        <v>56</v>
      </c>
      <c r="B41" s="24"/>
      <c r="C41" s="26"/>
    </row>
    <row r="42" spans="1:3" s="1" customFormat="1" ht="15" customHeight="1" x14ac:dyDescent="0.3">
      <c r="A42" s="18" t="s">
        <v>57</v>
      </c>
      <c r="B42" s="24"/>
      <c r="C42" s="26"/>
    </row>
    <row r="43" spans="1:3" s="1" customFormat="1" ht="15" customHeight="1" x14ac:dyDescent="0.3">
      <c r="A43" s="18" t="s">
        <v>58</v>
      </c>
      <c r="B43" s="24"/>
      <c r="C43" s="26"/>
    </row>
    <row r="44" spans="1:3" s="1" customFormat="1" ht="15" customHeight="1" x14ac:dyDescent="0.3">
      <c r="A44" s="18" t="s">
        <v>63</v>
      </c>
      <c r="B44" s="24"/>
      <c r="C44" s="26"/>
    </row>
    <row r="45" spans="1:3" s="1" customFormat="1" ht="15" customHeight="1" x14ac:dyDescent="0.3">
      <c r="A45" s="18" t="s">
        <v>64</v>
      </c>
      <c r="B45" s="24"/>
      <c r="C45" s="27"/>
    </row>
    <row r="46" spans="1:3" s="1" customFormat="1" ht="15" customHeight="1" x14ac:dyDescent="0.3">
      <c r="A46" s="18" t="s">
        <v>65</v>
      </c>
      <c r="B46" s="24">
        <v>4281.3999999999996</v>
      </c>
      <c r="C46" s="27"/>
    </row>
    <row r="47" spans="1:3" s="1" customFormat="1" ht="15" customHeight="1" x14ac:dyDescent="0.3">
      <c r="A47" s="18" t="s">
        <v>66</v>
      </c>
      <c r="B47" s="24"/>
      <c r="C47" s="26"/>
    </row>
    <row r="48" spans="1:3" s="1" customFormat="1" ht="15" customHeight="1" x14ac:dyDescent="0.3">
      <c r="A48" s="18" t="s">
        <v>67</v>
      </c>
      <c r="B48" s="24"/>
      <c r="C48" s="26"/>
    </row>
    <row r="49" spans="1:3" s="1" customFormat="1" ht="15" customHeight="1" x14ac:dyDescent="0.3">
      <c r="A49" s="18" t="s">
        <v>68</v>
      </c>
      <c r="B49" s="28" t="s">
        <v>312</v>
      </c>
      <c r="C49" s="26"/>
    </row>
    <row r="50" spans="1:3" s="1" customFormat="1" ht="15" customHeight="1" x14ac:dyDescent="0.3">
      <c r="A50" s="18" t="s">
        <v>25</v>
      </c>
      <c r="B50" s="24"/>
      <c r="C50" s="26"/>
    </row>
    <row r="51" spans="1:3" s="1" customFormat="1" ht="15" customHeight="1" x14ac:dyDescent="0.3">
      <c r="A51" s="18" t="s">
        <v>69</v>
      </c>
      <c r="B51" s="24"/>
      <c r="C51" s="26"/>
    </row>
    <row r="52" spans="1:3" s="1" customFormat="1" ht="15" customHeight="1" x14ac:dyDescent="0.3">
      <c r="A52" s="18" t="s">
        <v>70</v>
      </c>
      <c r="B52" s="24">
        <v>2163.6999999999998</v>
      </c>
      <c r="C52" s="26"/>
    </row>
    <row r="53" spans="1:3" s="1" customFormat="1" ht="15" customHeight="1" x14ac:dyDescent="0.3">
      <c r="A53" s="18" t="s">
        <v>50</v>
      </c>
      <c r="B53" s="24"/>
      <c r="C53" s="26"/>
    </row>
    <row r="54" spans="1:3" s="1" customFormat="1" ht="15" customHeight="1" x14ac:dyDescent="0.3">
      <c r="A54" s="18" t="s">
        <v>71</v>
      </c>
      <c r="B54" s="24">
        <v>457</v>
      </c>
      <c r="C54" s="17"/>
    </row>
    <row r="55" spans="1:3" s="1" customFormat="1" ht="15" customHeight="1" x14ac:dyDescent="0.3">
      <c r="A55" s="18" t="s">
        <v>72</v>
      </c>
      <c r="B55" s="24"/>
      <c r="C55" s="26"/>
    </row>
    <row r="56" spans="1:3" s="1" customFormat="1" ht="15" customHeight="1" x14ac:dyDescent="0.3">
      <c r="A56" s="18" t="s">
        <v>73</v>
      </c>
      <c r="B56" s="24"/>
      <c r="C56" s="26"/>
    </row>
    <row r="57" spans="1:3" s="1" customFormat="1" ht="15" customHeight="1" x14ac:dyDescent="0.3">
      <c r="A57" s="18" t="s">
        <v>74</v>
      </c>
      <c r="B57" s="24"/>
      <c r="C57" s="26"/>
    </row>
    <row r="58" spans="1:3" s="1" customFormat="1" ht="15" customHeight="1" x14ac:dyDescent="0.3">
      <c r="A58" s="18" t="s">
        <v>75</v>
      </c>
      <c r="B58" s="24"/>
      <c r="C58" s="26"/>
    </row>
    <row r="59" spans="1:3" s="1" customFormat="1" ht="15" customHeight="1" x14ac:dyDescent="0.3">
      <c r="A59" s="18" t="s">
        <v>76</v>
      </c>
      <c r="B59" s="24"/>
      <c r="C59" s="26"/>
    </row>
    <row r="60" spans="1:3" s="1" customFormat="1" ht="15" customHeight="1" x14ac:dyDescent="0.3">
      <c r="A60" s="18" t="s">
        <v>77</v>
      </c>
      <c r="B60" s="24"/>
      <c r="C60" s="26"/>
    </row>
    <row r="61" spans="1:3" s="1" customFormat="1" ht="15" customHeight="1" x14ac:dyDescent="0.3">
      <c r="A61" s="18" t="s">
        <v>78</v>
      </c>
      <c r="B61" s="24"/>
      <c r="C61" s="26"/>
    </row>
    <row r="62" spans="1:3" s="1" customFormat="1" ht="22.5" customHeight="1" x14ac:dyDescent="0.3">
      <c r="A62" s="18" t="s">
        <v>79</v>
      </c>
      <c r="B62" s="28"/>
      <c r="C62" s="26"/>
    </row>
    <row r="63" spans="1:3" s="1" customFormat="1" ht="15" customHeight="1" x14ac:dyDescent="0.3">
      <c r="A63" s="18" t="s">
        <v>80</v>
      </c>
      <c r="B63" s="24"/>
      <c r="C63" s="26"/>
    </row>
    <row r="64" spans="1:3" s="1" customFormat="1" ht="15" customHeight="1" x14ac:dyDescent="0.3">
      <c r="A64" s="18" t="s">
        <v>81</v>
      </c>
      <c r="B64" s="28"/>
      <c r="C64" s="26"/>
    </row>
    <row r="65" spans="1:3" s="1" customFormat="1" ht="15" customHeight="1" x14ac:dyDescent="0.3">
      <c r="A65" s="18" t="s">
        <v>82</v>
      </c>
      <c r="B65" s="24"/>
      <c r="C65" s="26"/>
    </row>
    <row r="66" spans="1:3" s="1" customFormat="1" ht="15" customHeight="1" x14ac:dyDescent="0.3">
      <c r="A66" s="18" t="s">
        <v>83</v>
      </c>
      <c r="B66" s="24"/>
      <c r="C66" s="26"/>
    </row>
    <row r="67" spans="1:3" s="1" customFormat="1" ht="15" customHeight="1" x14ac:dyDescent="0.3">
      <c r="A67" s="18" t="s">
        <v>84</v>
      </c>
      <c r="B67" s="24">
        <v>292.7</v>
      </c>
      <c r="C67" s="26"/>
    </row>
    <row r="68" spans="1:3" s="1" customFormat="1" ht="15" customHeight="1" x14ac:dyDescent="0.3">
      <c r="A68" s="18" t="s">
        <v>50</v>
      </c>
      <c r="B68" s="24"/>
      <c r="C68" s="26"/>
    </row>
    <row r="69" spans="1:3" s="1" customFormat="1" ht="15" customHeight="1" x14ac:dyDescent="0.3">
      <c r="A69" s="18" t="s">
        <v>71</v>
      </c>
      <c r="B69" s="24">
        <v>97.14</v>
      </c>
      <c r="C69" s="26"/>
    </row>
    <row r="70" spans="1:3" s="1" customFormat="1" ht="15" customHeight="1" x14ac:dyDescent="0.3">
      <c r="A70" s="18" t="s">
        <v>72</v>
      </c>
      <c r="B70" s="24"/>
      <c r="C70" s="26"/>
    </row>
    <row r="71" spans="1:3" s="1" customFormat="1" ht="15" customHeight="1" x14ac:dyDescent="0.3">
      <c r="A71" s="18" t="s">
        <v>73</v>
      </c>
      <c r="B71" s="24"/>
      <c r="C71" s="26"/>
    </row>
    <row r="72" spans="1:3" s="1" customFormat="1" ht="15" customHeight="1" x14ac:dyDescent="0.3">
      <c r="A72" s="18" t="s">
        <v>85</v>
      </c>
      <c r="B72" s="24"/>
      <c r="C72" s="26"/>
    </row>
    <row r="73" spans="1:3" s="1" customFormat="1" ht="15" customHeight="1" x14ac:dyDescent="0.3">
      <c r="A73" s="18" t="s">
        <v>75</v>
      </c>
      <c r="B73" s="24"/>
      <c r="C73" s="26"/>
    </row>
    <row r="74" spans="1:3" s="1" customFormat="1" ht="15" customHeight="1" x14ac:dyDescent="0.3">
      <c r="A74" s="18" t="s">
        <v>76</v>
      </c>
      <c r="B74" s="24">
        <v>29</v>
      </c>
      <c r="C74" s="26"/>
    </row>
    <row r="75" spans="1:3" s="1" customFormat="1" ht="15" customHeight="1" x14ac:dyDescent="0.3">
      <c r="A75" s="18" t="s">
        <v>77</v>
      </c>
      <c r="B75" s="24"/>
      <c r="C75" s="26"/>
    </row>
    <row r="76" spans="1:3" s="1" customFormat="1" ht="15" customHeight="1" x14ac:dyDescent="0.3">
      <c r="A76" s="18" t="s">
        <v>78</v>
      </c>
      <c r="B76" s="24"/>
      <c r="C76" s="26"/>
    </row>
    <row r="77" spans="1:3" ht="15" customHeight="1" x14ac:dyDescent="0.3">
      <c r="A77" s="18" t="s">
        <v>79</v>
      </c>
      <c r="B77" s="29"/>
    </row>
    <row r="78" spans="1:3" ht="15" customHeight="1" x14ac:dyDescent="0.3">
      <c r="A78" s="18" t="s">
        <v>80</v>
      </c>
      <c r="B78" s="29"/>
    </row>
    <row r="79" spans="1:3" ht="15" customHeight="1" x14ac:dyDescent="0.3">
      <c r="A79" s="18" t="s">
        <v>81</v>
      </c>
      <c r="B79" s="29"/>
    </row>
    <row r="80" spans="1:3" ht="15" customHeight="1" x14ac:dyDescent="0.3">
      <c r="A80" s="18" t="s">
        <v>86</v>
      </c>
      <c r="B80" s="29"/>
    </row>
    <row r="81" spans="1:2" ht="15" customHeight="1" x14ac:dyDescent="0.3">
      <c r="A81" s="18" t="s">
        <v>83</v>
      </c>
      <c r="B81" s="29"/>
    </row>
    <row r="82" spans="1:2" ht="15" customHeight="1" x14ac:dyDescent="0.3"/>
    <row r="83" spans="1:2" ht="15" customHeight="1" x14ac:dyDescent="0.3"/>
    <row r="84" spans="1:2" ht="15" customHeight="1" x14ac:dyDescent="0.3"/>
    <row r="85" spans="1:2" ht="15" customHeight="1" x14ac:dyDescent="0.3"/>
    <row r="86" spans="1:2" ht="15" customHeight="1" x14ac:dyDescent="0.3"/>
    <row r="87" spans="1:2" ht="15" customHeight="1" x14ac:dyDescent="0.3"/>
    <row r="88" spans="1:2" ht="15" customHeight="1" x14ac:dyDescent="0.3"/>
    <row r="89" spans="1:2" ht="15" customHeight="1" x14ac:dyDescent="0.3"/>
    <row r="90" spans="1:2" ht="15" customHeight="1" x14ac:dyDescent="0.3"/>
    <row r="91" spans="1:2" ht="15" customHeight="1" x14ac:dyDescent="0.3"/>
    <row r="92" spans="1:2" ht="15" customHeight="1" x14ac:dyDescent="0.3"/>
    <row r="93" spans="1:2" ht="15" customHeight="1" x14ac:dyDescent="0.3"/>
    <row r="94" spans="1:2" ht="15" customHeight="1" x14ac:dyDescent="0.3"/>
    <row r="95" spans="1:2" ht="15" customHeight="1" x14ac:dyDescent="0.3"/>
    <row r="96" spans="1:2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</sheetData>
  <autoFilter ref="A2:C76"/>
  <mergeCells count="1">
    <mergeCell ref="A1:B1"/>
  </mergeCells>
  <phoneticPr fontId="5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38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view="pageBreakPreview" zoomScale="110" zoomScaleNormal="110" zoomScaleSheetLayoutView="110" workbookViewId="0">
      <selection activeCell="E96" sqref="E96"/>
    </sheetView>
  </sheetViews>
  <sheetFormatPr defaultColWidth="9.109375" defaultRowHeight="14.4" x14ac:dyDescent="0.3"/>
  <cols>
    <col min="1" max="1" width="39.88671875" style="91" customWidth="1"/>
    <col min="2" max="2" width="4.5546875" style="92" customWidth="1"/>
    <col min="3" max="3" width="5.44140625" style="92" customWidth="1"/>
    <col min="4" max="4" width="15.5546875" style="92" customWidth="1"/>
    <col min="5" max="5" width="22.6640625" style="92" customWidth="1"/>
    <col min="6" max="6" width="22" style="92" customWidth="1"/>
    <col min="7" max="7" width="5.5546875" style="92" customWidth="1"/>
    <col min="8" max="8" width="6.33203125" style="92" customWidth="1"/>
    <col min="9" max="9" width="20.33203125" style="92" customWidth="1"/>
    <col min="10" max="10" width="6.88671875" style="92" customWidth="1"/>
    <col min="11" max="16384" width="9.109375" style="66"/>
  </cols>
  <sheetData>
    <row r="1" spans="1:10" x14ac:dyDescent="0.3">
      <c r="A1" s="137" t="s">
        <v>87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x14ac:dyDescent="0.3">
      <c r="A2" s="67"/>
      <c r="B2" s="68"/>
      <c r="C2" s="68"/>
      <c r="D2" s="68"/>
      <c r="E2" s="68"/>
      <c r="F2" s="68"/>
      <c r="G2" s="68"/>
      <c r="H2" s="68"/>
      <c r="I2" s="69" t="s">
        <v>88</v>
      </c>
      <c r="J2" s="69"/>
    </row>
    <row r="3" spans="1:10" ht="12.75" customHeight="1" x14ac:dyDescent="0.3">
      <c r="A3" s="67"/>
      <c r="B3" s="68"/>
      <c r="C3" s="68"/>
      <c r="D3" s="137" t="s">
        <v>89</v>
      </c>
      <c r="E3" s="137"/>
      <c r="F3" s="137"/>
      <c r="G3" s="137"/>
      <c r="H3" s="68"/>
      <c r="I3" s="68"/>
      <c r="J3" s="68"/>
    </row>
    <row r="4" spans="1:10" x14ac:dyDescent="0.3">
      <c r="A4" s="67"/>
      <c r="B4" s="68"/>
      <c r="C4" s="68"/>
      <c r="D4" s="69" t="s">
        <v>300</v>
      </c>
      <c r="E4" s="70">
        <v>42786</v>
      </c>
      <c r="F4" s="68"/>
      <c r="G4" s="68"/>
      <c r="H4" s="68"/>
      <c r="I4" s="68"/>
      <c r="J4" s="68"/>
    </row>
    <row r="5" spans="1:10" ht="18" customHeight="1" x14ac:dyDescent="0.3">
      <c r="A5" s="67"/>
      <c r="B5" s="68"/>
      <c r="C5" s="68"/>
      <c r="D5" s="68"/>
      <c r="E5" s="142" t="s">
        <v>90</v>
      </c>
      <c r="F5" s="142"/>
      <c r="G5" s="68"/>
      <c r="H5" s="68"/>
      <c r="I5" s="68"/>
      <c r="J5" s="68"/>
    </row>
    <row r="6" spans="1:10" s="71" customFormat="1" ht="18" customHeight="1" x14ac:dyDescent="0.3">
      <c r="A6" s="138" t="s">
        <v>32</v>
      </c>
      <c r="B6" s="141" t="s">
        <v>91</v>
      </c>
      <c r="C6" s="141" t="s">
        <v>92</v>
      </c>
      <c r="D6" s="146" t="s">
        <v>93</v>
      </c>
      <c r="E6" s="143" t="s">
        <v>94</v>
      </c>
      <c r="F6" s="144"/>
      <c r="G6" s="144"/>
      <c r="H6" s="144"/>
      <c r="I6" s="144"/>
      <c r="J6" s="145"/>
    </row>
    <row r="7" spans="1:10" s="71" customFormat="1" ht="16.5" customHeight="1" x14ac:dyDescent="0.3">
      <c r="A7" s="139"/>
      <c r="B7" s="141"/>
      <c r="C7" s="141"/>
      <c r="D7" s="148"/>
      <c r="E7" s="143" t="s">
        <v>25</v>
      </c>
      <c r="F7" s="144"/>
      <c r="G7" s="144"/>
      <c r="H7" s="144"/>
      <c r="I7" s="144"/>
      <c r="J7" s="145"/>
    </row>
    <row r="8" spans="1:10" s="71" customFormat="1" ht="68.400000000000006" customHeight="1" x14ac:dyDescent="0.3">
      <c r="A8" s="139"/>
      <c r="B8" s="141"/>
      <c r="C8" s="141"/>
      <c r="D8" s="148"/>
      <c r="E8" s="145" t="s">
        <v>95</v>
      </c>
      <c r="F8" s="146" t="s">
        <v>96</v>
      </c>
      <c r="G8" s="141" t="s">
        <v>97</v>
      </c>
      <c r="H8" s="146" t="s">
        <v>98</v>
      </c>
      <c r="I8" s="141" t="s">
        <v>99</v>
      </c>
      <c r="J8" s="141"/>
    </row>
    <row r="9" spans="1:10" s="71" customFormat="1" ht="30.75" customHeight="1" x14ac:dyDescent="0.3">
      <c r="A9" s="140"/>
      <c r="B9" s="141"/>
      <c r="C9" s="141"/>
      <c r="D9" s="147"/>
      <c r="E9" s="145"/>
      <c r="F9" s="147"/>
      <c r="G9" s="141"/>
      <c r="H9" s="147"/>
      <c r="I9" s="72" t="s">
        <v>100</v>
      </c>
      <c r="J9" s="72" t="s">
        <v>101</v>
      </c>
    </row>
    <row r="10" spans="1:10" s="35" customFormat="1" ht="10.5" customHeight="1" x14ac:dyDescent="0.3">
      <c r="A10" s="73">
        <v>1</v>
      </c>
      <c r="B10" s="73">
        <v>2</v>
      </c>
      <c r="C10" s="73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J10" s="63">
        <v>10</v>
      </c>
    </row>
    <row r="11" spans="1:10" s="35" customFormat="1" ht="13.8" x14ac:dyDescent="0.3">
      <c r="A11" s="74" t="s">
        <v>102</v>
      </c>
      <c r="B11" s="34">
        <v>100</v>
      </c>
      <c r="C11" s="34" t="s">
        <v>103</v>
      </c>
      <c r="D11" s="57">
        <f>E11+F11+G11+H11+I11</f>
        <v>40766105.039999999</v>
      </c>
      <c r="E11" s="57">
        <f>E14</f>
        <v>31301688.829999998</v>
      </c>
      <c r="F11" s="57">
        <f>F37</f>
        <v>4041616.21</v>
      </c>
      <c r="G11" s="57">
        <f>G37</f>
        <v>0</v>
      </c>
      <c r="H11" s="57"/>
      <c r="I11" s="57">
        <f>I13+I14+I35+I36+I38+I42</f>
        <v>5422800</v>
      </c>
      <c r="J11" s="57">
        <f>J14</f>
        <v>0</v>
      </c>
    </row>
    <row r="12" spans="1:10" s="35" customFormat="1" ht="13.8" x14ac:dyDescent="0.3">
      <c r="A12" s="33" t="s">
        <v>25</v>
      </c>
      <c r="B12" s="34"/>
      <c r="C12" s="34"/>
      <c r="D12" s="75"/>
      <c r="E12" s="56"/>
      <c r="F12" s="56"/>
      <c r="G12" s="56"/>
      <c r="H12" s="56"/>
      <c r="I12" s="55"/>
      <c r="J12" s="56"/>
    </row>
    <row r="13" spans="1:10" s="35" customFormat="1" ht="13.8" x14ac:dyDescent="0.3">
      <c r="A13" s="33" t="s">
        <v>104</v>
      </c>
      <c r="B13" s="34">
        <v>110</v>
      </c>
      <c r="C13" s="34">
        <v>120</v>
      </c>
      <c r="D13" s="57">
        <f>I13</f>
        <v>522800</v>
      </c>
      <c r="E13" s="56" t="s">
        <v>103</v>
      </c>
      <c r="F13" s="56" t="s">
        <v>103</v>
      </c>
      <c r="G13" s="56" t="s">
        <v>103</v>
      </c>
      <c r="H13" s="56" t="s">
        <v>103</v>
      </c>
      <c r="I13" s="55">
        <v>522800</v>
      </c>
      <c r="J13" s="56" t="s">
        <v>103</v>
      </c>
    </row>
    <row r="14" spans="1:10" s="35" customFormat="1" ht="13.8" x14ac:dyDescent="0.3">
      <c r="A14" s="33" t="s">
        <v>105</v>
      </c>
      <c r="B14" s="34">
        <v>120</v>
      </c>
      <c r="C14" s="34">
        <v>130</v>
      </c>
      <c r="D14" s="57">
        <f>D16+D17+D18+D19+D20+D21+D22+D23+D24+D25+D26+D27+D28+D29+D30+D31+D32+D33+D34</f>
        <v>36201688.829999998</v>
      </c>
      <c r="E14" s="57">
        <f>E16+E17+E18+E19+E20+E21+E22+E23+E24+E25+E26+E27+E28+E29+E30+E31</f>
        <v>31301688.829999998</v>
      </c>
      <c r="F14" s="56" t="s">
        <v>103</v>
      </c>
      <c r="G14" s="56" t="s">
        <v>103</v>
      </c>
      <c r="H14" s="75"/>
      <c r="I14" s="57">
        <f>I16+I17+I18+I19+I20+I21+I22+I23+I24+I25+I26+I27+I28+I29+I30+I31+I32+I33+I34+I35+I36</f>
        <v>4900000</v>
      </c>
      <c r="J14" s="57">
        <f>J16+J17+J18+J19+J20+J21+J22+J23+J24+J25+J26+J27+J28+J29+J30+J31+J32+J33+J34</f>
        <v>0</v>
      </c>
    </row>
    <row r="15" spans="1:10" s="35" customFormat="1" ht="13.8" x14ac:dyDescent="0.3">
      <c r="A15" s="33" t="s">
        <v>25</v>
      </c>
      <c r="B15" s="34"/>
      <c r="C15" s="34"/>
      <c r="D15" s="75"/>
      <c r="E15" s="56"/>
      <c r="F15" s="56"/>
      <c r="G15" s="56"/>
      <c r="H15" s="56"/>
      <c r="I15" s="56"/>
      <c r="J15" s="56"/>
    </row>
    <row r="16" spans="1:10" s="35" customFormat="1" ht="35.25" customHeight="1" x14ac:dyDescent="0.3">
      <c r="A16" s="33" t="s">
        <v>106</v>
      </c>
      <c r="B16" s="34"/>
      <c r="C16" s="34"/>
      <c r="D16" s="57">
        <f>E16</f>
        <v>0</v>
      </c>
      <c r="E16" s="55">
        <v>0</v>
      </c>
      <c r="F16" s="56" t="s">
        <v>103</v>
      </c>
      <c r="G16" s="56" t="s">
        <v>103</v>
      </c>
      <c r="H16" s="56"/>
      <c r="I16" s="55">
        <v>0</v>
      </c>
      <c r="J16" s="56"/>
    </row>
    <row r="17" spans="1:10" s="35" customFormat="1" ht="24.6" customHeight="1" x14ac:dyDescent="0.3">
      <c r="A17" s="33" t="s">
        <v>107</v>
      </c>
      <c r="B17" s="34"/>
      <c r="C17" s="34"/>
      <c r="D17" s="57">
        <f t="shared" ref="D17:D31" si="0">E17</f>
        <v>0</v>
      </c>
      <c r="E17" s="55">
        <v>0</v>
      </c>
      <c r="F17" s="56" t="s">
        <v>103</v>
      </c>
      <c r="G17" s="56" t="s">
        <v>103</v>
      </c>
      <c r="H17" s="56"/>
      <c r="I17" s="55">
        <v>0</v>
      </c>
      <c r="J17" s="56"/>
    </row>
    <row r="18" spans="1:10" s="35" customFormat="1" ht="33" customHeight="1" x14ac:dyDescent="0.3">
      <c r="A18" s="76" t="s">
        <v>108</v>
      </c>
      <c r="B18" s="34"/>
      <c r="C18" s="34"/>
      <c r="D18" s="57">
        <f t="shared" si="0"/>
        <v>8186811</v>
      </c>
      <c r="E18" s="55">
        <f>7854925+256750+74346+790</f>
        <v>8186811</v>
      </c>
      <c r="F18" s="56" t="s">
        <v>103</v>
      </c>
      <c r="G18" s="56" t="s">
        <v>103</v>
      </c>
      <c r="H18" s="56">
        <v>0</v>
      </c>
      <c r="I18" s="55">
        <v>0</v>
      </c>
      <c r="J18" s="56">
        <v>0</v>
      </c>
    </row>
    <row r="19" spans="1:10" s="35" customFormat="1" ht="36" customHeight="1" x14ac:dyDescent="0.3">
      <c r="A19" s="76" t="s">
        <v>109</v>
      </c>
      <c r="B19" s="34"/>
      <c r="C19" s="34"/>
      <c r="D19" s="57">
        <f t="shared" si="0"/>
        <v>12226875</v>
      </c>
      <c r="E19" s="55">
        <f>11846625+380250</f>
        <v>12226875</v>
      </c>
      <c r="F19" s="56" t="s">
        <v>103</v>
      </c>
      <c r="G19" s="56" t="s">
        <v>103</v>
      </c>
      <c r="H19" s="56">
        <v>0</v>
      </c>
      <c r="I19" s="55">
        <v>0</v>
      </c>
      <c r="J19" s="56">
        <v>0</v>
      </c>
    </row>
    <row r="20" spans="1:10" s="35" customFormat="1" ht="37.5" customHeight="1" x14ac:dyDescent="0.3">
      <c r="A20" s="76" t="s">
        <v>110</v>
      </c>
      <c r="B20" s="34"/>
      <c r="C20" s="34"/>
      <c r="D20" s="57">
        <f t="shared" si="0"/>
        <v>3275108</v>
      </c>
      <c r="E20" s="55">
        <f>3176653+98455</f>
        <v>3275108</v>
      </c>
      <c r="F20" s="56" t="s">
        <v>103</v>
      </c>
      <c r="G20" s="56" t="s">
        <v>103</v>
      </c>
      <c r="H20" s="56">
        <v>0</v>
      </c>
      <c r="I20" s="55">
        <v>0</v>
      </c>
      <c r="J20" s="56">
        <v>0</v>
      </c>
    </row>
    <row r="21" spans="1:10" s="35" customFormat="1" ht="25.5" customHeight="1" x14ac:dyDescent="0.3">
      <c r="A21" s="33" t="s">
        <v>111</v>
      </c>
      <c r="B21" s="34"/>
      <c r="C21" s="34"/>
      <c r="D21" s="57">
        <f t="shared" si="0"/>
        <v>3864901.04</v>
      </c>
      <c r="E21" s="55">
        <f>4016602.46-62043.21-71240.64-18417.57</f>
        <v>3864901.04</v>
      </c>
      <c r="F21" s="56" t="s">
        <v>103</v>
      </c>
      <c r="G21" s="56" t="s">
        <v>103</v>
      </c>
      <c r="H21" s="56"/>
      <c r="I21" s="55">
        <v>0</v>
      </c>
      <c r="J21" s="56"/>
    </row>
    <row r="22" spans="1:10" s="35" customFormat="1" ht="31.2" customHeight="1" x14ac:dyDescent="0.3">
      <c r="A22" s="33" t="s">
        <v>112</v>
      </c>
      <c r="B22" s="34"/>
      <c r="C22" s="34"/>
      <c r="D22" s="57">
        <f t="shared" si="0"/>
        <v>0</v>
      </c>
      <c r="E22" s="55">
        <v>0</v>
      </c>
      <c r="F22" s="56" t="s">
        <v>103</v>
      </c>
      <c r="G22" s="56" t="s">
        <v>103</v>
      </c>
      <c r="H22" s="56"/>
      <c r="I22" s="55">
        <v>0</v>
      </c>
      <c r="J22" s="56"/>
    </row>
    <row r="23" spans="1:10" s="35" customFormat="1" ht="42.6" customHeight="1" x14ac:dyDescent="0.3">
      <c r="A23" s="33" t="s">
        <v>113</v>
      </c>
      <c r="B23" s="34"/>
      <c r="C23" s="34"/>
      <c r="D23" s="57">
        <f t="shared" si="0"/>
        <v>0</v>
      </c>
      <c r="E23" s="55">
        <v>0</v>
      </c>
      <c r="F23" s="56" t="s">
        <v>103</v>
      </c>
      <c r="G23" s="56" t="s">
        <v>103</v>
      </c>
      <c r="H23" s="56"/>
      <c r="I23" s="55">
        <v>0</v>
      </c>
      <c r="J23" s="56"/>
    </row>
    <row r="24" spans="1:10" s="35" customFormat="1" ht="20.399999999999999" customHeight="1" x14ac:dyDescent="0.3">
      <c r="A24" s="33" t="s">
        <v>114</v>
      </c>
      <c r="B24" s="34"/>
      <c r="C24" s="34"/>
      <c r="D24" s="57">
        <f t="shared" si="0"/>
        <v>0</v>
      </c>
      <c r="E24" s="55">
        <v>0</v>
      </c>
      <c r="F24" s="56" t="s">
        <v>103</v>
      </c>
      <c r="G24" s="56" t="s">
        <v>103</v>
      </c>
      <c r="H24" s="56"/>
      <c r="I24" s="55">
        <v>0</v>
      </c>
      <c r="J24" s="56"/>
    </row>
    <row r="25" spans="1:10" s="35" customFormat="1" ht="33.6" customHeight="1" x14ac:dyDescent="0.3">
      <c r="A25" s="33" t="s">
        <v>115</v>
      </c>
      <c r="B25" s="34"/>
      <c r="C25" s="34"/>
      <c r="D25" s="57">
        <f t="shared" si="0"/>
        <v>0</v>
      </c>
      <c r="E25" s="55">
        <v>0</v>
      </c>
      <c r="F25" s="56" t="s">
        <v>103</v>
      </c>
      <c r="G25" s="56" t="s">
        <v>103</v>
      </c>
      <c r="H25" s="56"/>
      <c r="I25" s="55">
        <v>0</v>
      </c>
      <c r="J25" s="56"/>
    </row>
    <row r="26" spans="1:10" s="35" customFormat="1" ht="44.4" customHeight="1" x14ac:dyDescent="0.3">
      <c r="A26" s="33" t="s">
        <v>116</v>
      </c>
      <c r="B26" s="34"/>
      <c r="C26" s="34"/>
      <c r="D26" s="57">
        <f t="shared" si="0"/>
        <v>0</v>
      </c>
      <c r="E26" s="55">
        <v>0</v>
      </c>
      <c r="F26" s="56" t="s">
        <v>103</v>
      </c>
      <c r="G26" s="56" t="s">
        <v>103</v>
      </c>
      <c r="H26" s="56"/>
      <c r="I26" s="55">
        <v>0</v>
      </c>
      <c r="J26" s="56"/>
    </row>
    <row r="27" spans="1:10" s="35" customFormat="1" ht="34.950000000000003" customHeight="1" x14ac:dyDescent="0.3">
      <c r="A27" s="33" t="s">
        <v>117</v>
      </c>
      <c r="B27" s="34"/>
      <c r="C27" s="34"/>
      <c r="D27" s="57">
        <f t="shared" si="0"/>
        <v>0</v>
      </c>
      <c r="E27" s="55">
        <v>0</v>
      </c>
      <c r="F27" s="56" t="s">
        <v>103</v>
      </c>
      <c r="G27" s="56" t="s">
        <v>103</v>
      </c>
      <c r="H27" s="56"/>
      <c r="I27" s="55">
        <v>0</v>
      </c>
      <c r="J27" s="56"/>
    </row>
    <row r="28" spans="1:10" s="35" customFormat="1" ht="34.950000000000003" customHeight="1" x14ac:dyDescent="0.3">
      <c r="A28" s="33" t="s">
        <v>118</v>
      </c>
      <c r="B28" s="34"/>
      <c r="C28" s="34"/>
      <c r="D28" s="57">
        <f t="shared" si="0"/>
        <v>0</v>
      </c>
      <c r="E28" s="55">
        <v>0</v>
      </c>
      <c r="F28" s="56" t="s">
        <v>103</v>
      </c>
      <c r="G28" s="56" t="s">
        <v>103</v>
      </c>
      <c r="H28" s="56"/>
      <c r="I28" s="55">
        <v>0</v>
      </c>
      <c r="J28" s="56"/>
    </row>
    <row r="29" spans="1:10" s="35" customFormat="1" ht="24" customHeight="1" x14ac:dyDescent="0.3">
      <c r="A29" s="33" t="s">
        <v>119</v>
      </c>
      <c r="B29" s="34"/>
      <c r="C29" s="34"/>
      <c r="D29" s="57">
        <f>I29</f>
        <v>0</v>
      </c>
      <c r="E29" s="55">
        <v>0</v>
      </c>
      <c r="F29" s="56" t="s">
        <v>103</v>
      </c>
      <c r="G29" s="56" t="s">
        <v>103</v>
      </c>
      <c r="H29" s="56"/>
      <c r="I29" s="55">
        <v>0</v>
      </c>
      <c r="J29" s="56"/>
    </row>
    <row r="30" spans="1:10" s="35" customFormat="1" ht="17.25" customHeight="1" x14ac:dyDescent="0.3">
      <c r="A30" s="33" t="s">
        <v>120</v>
      </c>
      <c r="B30" s="34"/>
      <c r="C30" s="34"/>
      <c r="D30" s="57">
        <f t="shared" si="0"/>
        <v>541796.25</v>
      </c>
      <c r="E30" s="55">
        <f>569217.27-27421.02</f>
        <v>541796.25</v>
      </c>
      <c r="F30" s="56" t="s">
        <v>103</v>
      </c>
      <c r="G30" s="56" t="s">
        <v>103</v>
      </c>
      <c r="H30" s="56">
        <v>0</v>
      </c>
      <c r="I30" s="55">
        <v>0</v>
      </c>
      <c r="J30" s="56">
        <v>0</v>
      </c>
    </row>
    <row r="31" spans="1:10" s="35" customFormat="1" ht="18" customHeight="1" x14ac:dyDescent="0.3">
      <c r="A31" s="33" t="s">
        <v>121</v>
      </c>
      <c r="B31" s="34"/>
      <c r="C31" s="34"/>
      <c r="D31" s="57">
        <f t="shared" si="0"/>
        <v>3206197.54</v>
      </c>
      <c r="E31" s="55">
        <v>3206197.54</v>
      </c>
      <c r="F31" s="56" t="s">
        <v>103</v>
      </c>
      <c r="G31" s="56" t="s">
        <v>103</v>
      </c>
      <c r="H31" s="56">
        <v>0</v>
      </c>
      <c r="I31" s="55">
        <v>0</v>
      </c>
      <c r="J31" s="56">
        <v>0</v>
      </c>
    </row>
    <row r="32" spans="1:10" s="35" customFormat="1" ht="18" customHeight="1" x14ac:dyDescent="0.3">
      <c r="A32" s="33" t="s">
        <v>122</v>
      </c>
      <c r="B32" s="34"/>
      <c r="C32" s="34">
        <v>130</v>
      </c>
      <c r="D32" s="57">
        <f>I32</f>
        <v>4550000</v>
      </c>
      <c r="E32" s="56" t="s">
        <v>103</v>
      </c>
      <c r="F32" s="56" t="s">
        <v>103</v>
      </c>
      <c r="G32" s="56" t="s">
        <v>103</v>
      </c>
      <c r="H32" s="56" t="s">
        <v>103</v>
      </c>
      <c r="I32" s="55">
        <v>4550000</v>
      </c>
      <c r="J32" s="56">
        <v>0</v>
      </c>
    </row>
    <row r="33" spans="1:10" s="35" customFormat="1" ht="18" customHeight="1" x14ac:dyDescent="0.3">
      <c r="A33" s="33" t="s">
        <v>123</v>
      </c>
      <c r="B33" s="34"/>
      <c r="C33" s="34">
        <v>130</v>
      </c>
      <c r="D33" s="57">
        <f>I33</f>
        <v>350000</v>
      </c>
      <c r="E33" s="56" t="s">
        <v>103</v>
      </c>
      <c r="F33" s="56" t="s">
        <v>103</v>
      </c>
      <c r="G33" s="56" t="s">
        <v>103</v>
      </c>
      <c r="H33" s="56" t="s">
        <v>103</v>
      </c>
      <c r="I33" s="55">
        <v>350000</v>
      </c>
      <c r="J33" s="56">
        <v>0</v>
      </c>
    </row>
    <row r="34" spans="1:10" s="35" customFormat="1" ht="17.399999999999999" customHeight="1" x14ac:dyDescent="0.3">
      <c r="A34" s="33" t="s">
        <v>124</v>
      </c>
      <c r="B34" s="34"/>
      <c r="C34" s="34">
        <v>130</v>
      </c>
      <c r="D34" s="57">
        <f>I34</f>
        <v>0</v>
      </c>
      <c r="E34" s="56" t="s">
        <v>103</v>
      </c>
      <c r="F34" s="56" t="s">
        <v>103</v>
      </c>
      <c r="G34" s="56" t="s">
        <v>103</v>
      </c>
      <c r="H34" s="56" t="s">
        <v>103</v>
      </c>
      <c r="I34" s="55">
        <v>0</v>
      </c>
      <c r="J34" s="56"/>
    </row>
    <row r="35" spans="1:10" s="35" customFormat="1" ht="24.6" customHeight="1" x14ac:dyDescent="0.3">
      <c r="A35" s="33" t="s">
        <v>125</v>
      </c>
      <c r="B35" s="34">
        <v>130</v>
      </c>
      <c r="C35" s="34">
        <v>140</v>
      </c>
      <c r="D35" s="57">
        <f>I35</f>
        <v>0</v>
      </c>
      <c r="E35" s="56" t="s">
        <v>103</v>
      </c>
      <c r="F35" s="56" t="s">
        <v>103</v>
      </c>
      <c r="G35" s="56" t="s">
        <v>103</v>
      </c>
      <c r="H35" s="56" t="s">
        <v>103</v>
      </c>
      <c r="I35" s="55">
        <v>0</v>
      </c>
      <c r="J35" s="56" t="s">
        <v>103</v>
      </c>
    </row>
    <row r="36" spans="1:10" s="35" customFormat="1" ht="36" customHeight="1" x14ac:dyDescent="0.3">
      <c r="A36" s="33" t="s">
        <v>126</v>
      </c>
      <c r="B36" s="34">
        <v>140</v>
      </c>
      <c r="C36" s="34"/>
      <c r="D36" s="57">
        <f>I36</f>
        <v>0</v>
      </c>
      <c r="E36" s="56" t="s">
        <v>103</v>
      </c>
      <c r="F36" s="56" t="s">
        <v>103</v>
      </c>
      <c r="G36" s="56" t="s">
        <v>103</v>
      </c>
      <c r="H36" s="56" t="s">
        <v>103</v>
      </c>
      <c r="I36" s="55">
        <v>0</v>
      </c>
      <c r="J36" s="56" t="s">
        <v>103</v>
      </c>
    </row>
    <row r="37" spans="1:10" s="35" customFormat="1" ht="22.95" customHeight="1" x14ac:dyDescent="0.3">
      <c r="A37" s="33" t="s">
        <v>127</v>
      </c>
      <c r="B37" s="34">
        <v>150</v>
      </c>
      <c r="C37" s="34">
        <v>180</v>
      </c>
      <c r="D37" s="57">
        <f>F37+G37</f>
        <v>4041616.21</v>
      </c>
      <c r="E37" s="56" t="s">
        <v>103</v>
      </c>
      <c r="F37" s="55">
        <f>4057315.21-15699</f>
        <v>4041616.21</v>
      </c>
      <c r="G37" s="55"/>
      <c r="H37" s="56" t="s">
        <v>103</v>
      </c>
      <c r="I37" s="56" t="s">
        <v>103</v>
      </c>
      <c r="J37" s="56" t="s">
        <v>103</v>
      </c>
    </row>
    <row r="38" spans="1:10" s="35" customFormat="1" ht="13.8" x14ac:dyDescent="0.3">
      <c r="A38" s="33" t="s">
        <v>128</v>
      </c>
      <c r="B38" s="34">
        <v>160</v>
      </c>
      <c r="C38" s="34">
        <v>180</v>
      </c>
      <c r="D38" s="55">
        <f>D40+D41</f>
        <v>0</v>
      </c>
      <c r="E38" s="56" t="s">
        <v>103</v>
      </c>
      <c r="F38" s="56" t="s">
        <v>103</v>
      </c>
      <c r="G38" s="56" t="s">
        <v>103</v>
      </c>
      <c r="H38" s="56" t="s">
        <v>103</v>
      </c>
      <c r="I38" s="55">
        <f>I40+I41</f>
        <v>0</v>
      </c>
      <c r="J38" s="56">
        <v>0</v>
      </c>
    </row>
    <row r="39" spans="1:10" s="35" customFormat="1" ht="13.8" x14ac:dyDescent="0.3">
      <c r="A39" s="36" t="s">
        <v>25</v>
      </c>
      <c r="B39" s="37"/>
      <c r="C39" s="37"/>
      <c r="D39" s="57"/>
      <c r="E39" s="56"/>
      <c r="F39" s="56"/>
      <c r="G39" s="56"/>
      <c r="H39" s="56"/>
      <c r="I39" s="55"/>
      <c r="J39" s="56"/>
    </row>
    <row r="40" spans="1:10" s="35" customFormat="1" ht="13.8" x14ac:dyDescent="0.3">
      <c r="A40" s="38" t="s">
        <v>129</v>
      </c>
      <c r="B40" s="37"/>
      <c r="C40" s="37">
        <v>180</v>
      </c>
      <c r="D40" s="57">
        <f>I40</f>
        <v>0</v>
      </c>
      <c r="E40" s="56" t="s">
        <v>103</v>
      </c>
      <c r="F40" s="56" t="s">
        <v>103</v>
      </c>
      <c r="G40" s="56" t="s">
        <v>103</v>
      </c>
      <c r="H40" s="56" t="s">
        <v>103</v>
      </c>
      <c r="I40" s="55"/>
      <c r="J40" s="56"/>
    </row>
    <row r="41" spans="1:10" s="35" customFormat="1" ht="13.8" x14ac:dyDescent="0.3">
      <c r="A41" s="38" t="s">
        <v>130</v>
      </c>
      <c r="B41" s="37"/>
      <c r="C41" s="37">
        <v>180</v>
      </c>
      <c r="D41" s="57">
        <f>I41</f>
        <v>0</v>
      </c>
      <c r="E41" s="56" t="s">
        <v>103</v>
      </c>
      <c r="F41" s="56" t="s">
        <v>103</v>
      </c>
      <c r="G41" s="56" t="s">
        <v>103</v>
      </c>
      <c r="H41" s="56" t="s">
        <v>103</v>
      </c>
      <c r="I41" s="55">
        <v>0</v>
      </c>
      <c r="J41" s="56"/>
    </row>
    <row r="42" spans="1:10" s="35" customFormat="1" ht="13.8" x14ac:dyDescent="0.3">
      <c r="A42" s="39" t="s">
        <v>131</v>
      </c>
      <c r="B42" s="37">
        <v>180</v>
      </c>
      <c r="C42" s="37">
        <v>400</v>
      </c>
      <c r="D42" s="55">
        <f>D44+D45+D46+D47</f>
        <v>0</v>
      </c>
      <c r="E42" s="56" t="s">
        <v>103</v>
      </c>
      <c r="F42" s="56" t="s">
        <v>103</v>
      </c>
      <c r="G42" s="56" t="s">
        <v>103</v>
      </c>
      <c r="H42" s="56" t="s">
        <v>103</v>
      </c>
      <c r="I42" s="55">
        <f>I44+I45+I46+I47</f>
        <v>0</v>
      </c>
      <c r="J42" s="56" t="s">
        <v>103</v>
      </c>
    </row>
    <row r="43" spans="1:10" s="35" customFormat="1" ht="13.8" x14ac:dyDescent="0.3">
      <c r="A43" s="36" t="s">
        <v>25</v>
      </c>
      <c r="B43" s="34"/>
      <c r="C43" s="34"/>
      <c r="D43" s="75"/>
      <c r="E43" s="56"/>
      <c r="F43" s="56"/>
      <c r="G43" s="56"/>
      <c r="H43" s="56"/>
      <c r="I43" s="55"/>
      <c r="J43" s="56"/>
    </row>
    <row r="44" spans="1:10" s="35" customFormat="1" ht="13.5" customHeight="1" x14ac:dyDescent="0.3">
      <c r="A44" s="36" t="s">
        <v>132</v>
      </c>
      <c r="B44" s="34"/>
      <c r="C44" s="34">
        <v>410</v>
      </c>
      <c r="D44" s="57">
        <f>I44</f>
        <v>0</v>
      </c>
      <c r="E44" s="56" t="s">
        <v>103</v>
      </c>
      <c r="F44" s="56" t="s">
        <v>103</v>
      </c>
      <c r="G44" s="56" t="s">
        <v>103</v>
      </c>
      <c r="H44" s="56" t="s">
        <v>103</v>
      </c>
      <c r="I44" s="55"/>
      <c r="J44" s="56" t="s">
        <v>103</v>
      </c>
    </row>
    <row r="45" spans="1:10" s="35" customFormat="1" ht="13.5" customHeight="1" x14ac:dyDescent="0.3">
      <c r="A45" s="36" t="s">
        <v>133</v>
      </c>
      <c r="B45" s="34"/>
      <c r="C45" s="34">
        <v>420</v>
      </c>
      <c r="D45" s="57">
        <f>I45</f>
        <v>0</v>
      </c>
      <c r="E45" s="56" t="s">
        <v>103</v>
      </c>
      <c r="F45" s="56" t="s">
        <v>103</v>
      </c>
      <c r="G45" s="56" t="s">
        <v>103</v>
      </c>
      <c r="H45" s="56" t="s">
        <v>103</v>
      </c>
      <c r="I45" s="55"/>
      <c r="J45" s="56" t="s">
        <v>103</v>
      </c>
    </row>
    <row r="46" spans="1:10" s="35" customFormat="1" ht="13.5" customHeight="1" x14ac:dyDescent="0.3">
      <c r="A46" s="36" t="s">
        <v>134</v>
      </c>
      <c r="B46" s="34"/>
      <c r="C46" s="34">
        <v>430</v>
      </c>
      <c r="D46" s="57">
        <f>I46</f>
        <v>0</v>
      </c>
      <c r="E46" s="56" t="s">
        <v>103</v>
      </c>
      <c r="F46" s="56" t="s">
        <v>103</v>
      </c>
      <c r="G46" s="56" t="s">
        <v>103</v>
      </c>
      <c r="H46" s="56" t="s">
        <v>103</v>
      </c>
      <c r="I46" s="55"/>
      <c r="J46" s="56" t="s">
        <v>103</v>
      </c>
    </row>
    <row r="47" spans="1:10" s="35" customFormat="1" ht="13.5" customHeight="1" x14ac:dyDescent="0.3">
      <c r="A47" s="36" t="s">
        <v>135</v>
      </c>
      <c r="B47" s="34"/>
      <c r="C47" s="34">
        <v>440</v>
      </c>
      <c r="D47" s="57">
        <f>I47</f>
        <v>0</v>
      </c>
      <c r="E47" s="56" t="s">
        <v>103</v>
      </c>
      <c r="F47" s="56" t="s">
        <v>103</v>
      </c>
      <c r="G47" s="56" t="s">
        <v>103</v>
      </c>
      <c r="H47" s="56" t="s">
        <v>103</v>
      </c>
      <c r="I47" s="55"/>
      <c r="J47" s="56" t="s">
        <v>103</v>
      </c>
    </row>
    <row r="48" spans="1:10" s="71" customFormat="1" ht="11.4" customHeight="1" x14ac:dyDescent="0.3">
      <c r="A48" s="77" t="s">
        <v>136</v>
      </c>
      <c r="B48" s="78"/>
      <c r="C48" s="79"/>
      <c r="D48" s="55">
        <f t="shared" ref="D48:J48" si="1">D49+D55+D59+D62+D71</f>
        <v>40766105.039999999</v>
      </c>
      <c r="E48" s="55">
        <f t="shared" si="1"/>
        <v>31301688.829999998</v>
      </c>
      <c r="F48" s="55">
        <f>F49+F55+F59+F62+F71</f>
        <v>4041616.2100000004</v>
      </c>
      <c r="G48" s="55">
        <f t="shared" si="1"/>
        <v>0</v>
      </c>
      <c r="H48" s="55">
        <f t="shared" si="1"/>
        <v>0</v>
      </c>
      <c r="I48" s="55">
        <f t="shared" si="1"/>
        <v>5422800</v>
      </c>
      <c r="J48" s="55">
        <f t="shared" si="1"/>
        <v>0</v>
      </c>
    </row>
    <row r="49" spans="1:10" s="71" customFormat="1" ht="13.95" customHeight="1" x14ac:dyDescent="0.3">
      <c r="A49" s="40" t="s">
        <v>137</v>
      </c>
      <c r="B49" s="34"/>
      <c r="C49" s="34"/>
      <c r="D49" s="55">
        <f t="shared" ref="D49:I49" si="2">D51+D52+D53+D54</f>
        <v>30533536.469999999</v>
      </c>
      <c r="E49" s="55">
        <f t="shared" si="2"/>
        <v>22953239</v>
      </c>
      <c r="F49" s="55">
        <f t="shared" si="2"/>
        <v>3232376.9800000004</v>
      </c>
      <c r="G49" s="55">
        <f t="shared" si="2"/>
        <v>0</v>
      </c>
      <c r="H49" s="55">
        <f t="shared" si="2"/>
        <v>0</v>
      </c>
      <c r="I49" s="55">
        <f t="shared" si="2"/>
        <v>4347920.49</v>
      </c>
      <c r="J49" s="55">
        <f>K49+L49</f>
        <v>0</v>
      </c>
    </row>
    <row r="50" spans="1:10" s="71" customFormat="1" ht="13.95" customHeight="1" x14ac:dyDescent="0.3">
      <c r="A50" s="40" t="s">
        <v>25</v>
      </c>
      <c r="B50" s="34"/>
      <c r="C50" s="34"/>
      <c r="D50" s="57"/>
      <c r="E50" s="55"/>
      <c r="F50" s="55"/>
      <c r="G50" s="55"/>
      <c r="H50" s="55"/>
      <c r="I50" s="55"/>
      <c r="J50" s="55"/>
    </row>
    <row r="51" spans="1:10" s="71" customFormat="1" ht="23.25" customHeight="1" x14ac:dyDescent="0.3">
      <c r="A51" s="40" t="s">
        <v>138</v>
      </c>
      <c r="B51" s="34">
        <v>210</v>
      </c>
      <c r="C51" s="34">
        <v>111</v>
      </c>
      <c r="D51" s="57">
        <f>E51+F51+G51+H51+I51</f>
        <v>23381602.41</v>
      </c>
      <c r="E51" s="55">
        <f>17208255.76+420430</f>
        <v>17628685.760000002</v>
      </c>
      <c r="F51" s="55">
        <v>2413499.9900000002</v>
      </c>
      <c r="G51" s="55"/>
      <c r="H51" s="55"/>
      <c r="I51" s="55">
        <v>3339416.66</v>
      </c>
      <c r="J51" s="55"/>
    </row>
    <row r="52" spans="1:10" s="71" customFormat="1" ht="23.25" customHeight="1" x14ac:dyDescent="0.3">
      <c r="A52" s="40" t="s">
        <v>139</v>
      </c>
      <c r="B52" s="34"/>
      <c r="C52" s="34">
        <v>112</v>
      </c>
      <c r="D52" s="57">
        <f>E52+F52+G52+H52+I52</f>
        <v>90690</v>
      </c>
      <c r="E52" s="55">
        <v>690</v>
      </c>
      <c r="F52" s="55">
        <v>90000</v>
      </c>
      <c r="G52" s="55"/>
      <c r="H52" s="55"/>
      <c r="I52" s="55">
        <v>0</v>
      </c>
      <c r="J52" s="55"/>
    </row>
    <row r="53" spans="1:10" s="71" customFormat="1" ht="30.75" customHeight="1" x14ac:dyDescent="0.3">
      <c r="A53" s="40" t="s">
        <v>140</v>
      </c>
      <c r="B53" s="34"/>
      <c r="C53" s="34">
        <v>119</v>
      </c>
      <c r="D53" s="57">
        <f>E53+F53+G53+H53+I53</f>
        <v>0</v>
      </c>
      <c r="E53" s="55">
        <v>0</v>
      </c>
      <c r="F53" s="55">
        <v>0</v>
      </c>
      <c r="G53" s="55"/>
      <c r="H53" s="55"/>
      <c r="I53" s="55">
        <v>0</v>
      </c>
      <c r="J53" s="55"/>
    </row>
    <row r="54" spans="1:10" s="71" customFormat="1" ht="23.25" customHeight="1" x14ac:dyDescent="0.3">
      <c r="A54" s="40" t="s">
        <v>141</v>
      </c>
      <c r="B54" s="34">
        <v>211</v>
      </c>
      <c r="C54" s="34">
        <v>119</v>
      </c>
      <c r="D54" s="57">
        <f>E54+F54+G54+H54+I54</f>
        <v>7061244.0600000005</v>
      </c>
      <c r="E54" s="55">
        <f>5196893.24+126970</f>
        <v>5323863.24</v>
      </c>
      <c r="F54" s="55">
        <v>728876.99</v>
      </c>
      <c r="G54" s="55"/>
      <c r="H54" s="55"/>
      <c r="I54" s="55">
        <v>1008503.83</v>
      </c>
      <c r="J54" s="55"/>
    </row>
    <row r="55" spans="1:10" s="71" customFormat="1" ht="39.75" customHeight="1" x14ac:dyDescent="0.3">
      <c r="A55" s="40" t="s">
        <v>142</v>
      </c>
      <c r="B55" s="34">
        <v>220</v>
      </c>
      <c r="C55" s="34">
        <v>320</v>
      </c>
      <c r="D55" s="55">
        <f>E55+F55+G55+H55+I55</f>
        <v>809239.23</v>
      </c>
      <c r="E55" s="55">
        <f t="shared" ref="E55:J55" si="3">E57+E58</f>
        <v>0</v>
      </c>
      <c r="F55" s="55">
        <f>F57+F58</f>
        <v>809239.23</v>
      </c>
      <c r="G55" s="55">
        <f t="shared" si="3"/>
        <v>0</v>
      </c>
      <c r="H55" s="55">
        <f t="shared" si="3"/>
        <v>0</v>
      </c>
      <c r="I55" s="55">
        <f>I57+I58</f>
        <v>0</v>
      </c>
      <c r="J55" s="55">
        <f t="shared" si="3"/>
        <v>0</v>
      </c>
    </row>
    <row r="56" spans="1:10" s="71" customFormat="1" ht="13.5" customHeight="1" x14ac:dyDescent="0.3">
      <c r="A56" s="40" t="s">
        <v>143</v>
      </c>
      <c r="B56" s="34"/>
      <c r="C56" s="34"/>
      <c r="D56" s="57"/>
      <c r="E56" s="55"/>
      <c r="F56" s="55"/>
      <c r="G56" s="55"/>
      <c r="H56" s="55"/>
      <c r="I56" s="55"/>
      <c r="J56" s="55"/>
    </row>
    <row r="57" spans="1:10" s="71" customFormat="1" ht="16.5" customHeight="1" x14ac:dyDescent="0.3">
      <c r="A57" s="80" t="s">
        <v>144</v>
      </c>
      <c r="B57" s="81"/>
      <c r="C57" s="37">
        <v>321</v>
      </c>
      <c r="D57" s="57">
        <f>E57+F57+G57+H57+I57</f>
        <v>0</v>
      </c>
      <c r="E57" s="55">
        <v>0</v>
      </c>
      <c r="F57" s="55">
        <v>0</v>
      </c>
      <c r="G57" s="55"/>
      <c r="H57" s="55"/>
      <c r="I57" s="55">
        <v>0</v>
      </c>
      <c r="J57" s="55"/>
    </row>
    <row r="58" spans="1:10" s="71" customFormat="1" ht="28.5" customHeight="1" x14ac:dyDescent="0.3">
      <c r="A58" s="36" t="s">
        <v>145</v>
      </c>
      <c r="B58" s="34"/>
      <c r="C58" s="34">
        <v>323</v>
      </c>
      <c r="D58" s="57">
        <f>E58+F58+G58+H58+I58</f>
        <v>809239.23</v>
      </c>
      <c r="E58" s="55"/>
      <c r="F58" s="55">
        <v>809239.23</v>
      </c>
      <c r="G58" s="55"/>
      <c r="H58" s="55"/>
      <c r="I58" s="55">
        <v>0</v>
      </c>
      <c r="J58" s="55"/>
    </row>
    <row r="59" spans="1:10" s="71" customFormat="1" ht="18" customHeight="1" x14ac:dyDescent="0.3">
      <c r="A59" s="36" t="s">
        <v>146</v>
      </c>
      <c r="B59" s="34"/>
      <c r="C59" s="34">
        <v>830</v>
      </c>
      <c r="D59" s="57">
        <f>E59+F59+G59+H59+I59</f>
        <v>0</v>
      </c>
      <c r="E59" s="55">
        <f t="shared" ref="E59:J59" si="4">E61</f>
        <v>0</v>
      </c>
      <c r="F59" s="55">
        <f t="shared" si="4"/>
        <v>0</v>
      </c>
      <c r="G59" s="55">
        <f t="shared" si="4"/>
        <v>0</v>
      </c>
      <c r="H59" s="55">
        <f t="shared" si="4"/>
        <v>0</v>
      </c>
      <c r="I59" s="55">
        <f>I61</f>
        <v>0</v>
      </c>
      <c r="J59" s="55">
        <f t="shared" si="4"/>
        <v>0</v>
      </c>
    </row>
    <row r="60" spans="1:10" s="71" customFormat="1" ht="14.25" customHeight="1" x14ac:dyDescent="0.3">
      <c r="A60" s="40" t="s">
        <v>143</v>
      </c>
      <c r="B60" s="34"/>
      <c r="C60" s="34"/>
      <c r="D60" s="57"/>
      <c r="E60" s="55"/>
      <c r="F60" s="55"/>
      <c r="G60" s="55"/>
      <c r="H60" s="55"/>
      <c r="I60" s="55"/>
      <c r="J60" s="55"/>
    </row>
    <row r="61" spans="1:10" s="71" customFormat="1" ht="78" customHeight="1" x14ac:dyDescent="0.3">
      <c r="A61" s="36" t="s">
        <v>147</v>
      </c>
      <c r="B61" s="34"/>
      <c r="C61" s="34">
        <v>831</v>
      </c>
      <c r="D61" s="57">
        <f>E61+F61+G61+H61+I61</f>
        <v>0</v>
      </c>
      <c r="E61" s="55"/>
      <c r="F61" s="55"/>
      <c r="G61" s="55"/>
      <c r="H61" s="55"/>
      <c r="I61" s="55">
        <v>0</v>
      </c>
      <c r="J61" s="55"/>
    </row>
    <row r="62" spans="1:10" s="71" customFormat="1" ht="16.5" customHeight="1" x14ac:dyDescent="0.3">
      <c r="A62" s="40" t="s">
        <v>148</v>
      </c>
      <c r="B62" s="34">
        <v>230</v>
      </c>
      <c r="C62" s="34">
        <v>850</v>
      </c>
      <c r="D62" s="57">
        <f>E62+F62+G62+H62+I62</f>
        <v>3523294.71</v>
      </c>
      <c r="E62" s="57">
        <f>E64+E68+E69</f>
        <v>3206197.54</v>
      </c>
      <c r="F62" s="57">
        <f>F64+F68+F69</f>
        <v>0</v>
      </c>
      <c r="G62" s="57">
        <f>G64+G68+G69</f>
        <v>0</v>
      </c>
      <c r="H62" s="57">
        <f>H64+H68+H69</f>
        <v>0</v>
      </c>
      <c r="I62" s="57">
        <f>I64+I68+I69</f>
        <v>317097.17</v>
      </c>
      <c r="J62" s="55">
        <f>J66+J67+J68+J69</f>
        <v>0</v>
      </c>
    </row>
    <row r="63" spans="1:10" s="71" customFormat="1" ht="14.25" customHeight="1" x14ac:dyDescent="0.3">
      <c r="A63" s="40" t="s">
        <v>143</v>
      </c>
      <c r="B63" s="34"/>
      <c r="C63" s="34"/>
      <c r="D63" s="57"/>
      <c r="E63" s="55"/>
      <c r="F63" s="55"/>
      <c r="G63" s="55"/>
      <c r="H63" s="55"/>
      <c r="I63" s="55"/>
      <c r="J63" s="55"/>
    </row>
    <row r="64" spans="1:10" s="71" customFormat="1" ht="24" customHeight="1" x14ac:dyDescent="0.3">
      <c r="A64" s="40" t="s">
        <v>149</v>
      </c>
      <c r="B64" s="41"/>
      <c r="C64" s="34">
        <v>851</v>
      </c>
      <c r="D64" s="57">
        <f t="shared" ref="D64:J64" si="5">D66+D67</f>
        <v>3523294.71</v>
      </c>
      <c r="E64" s="57">
        <f t="shared" si="5"/>
        <v>3206197.54</v>
      </c>
      <c r="F64" s="57">
        <f t="shared" si="5"/>
        <v>0</v>
      </c>
      <c r="G64" s="57">
        <f t="shared" si="5"/>
        <v>0</v>
      </c>
      <c r="H64" s="57">
        <f t="shared" si="5"/>
        <v>0</v>
      </c>
      <c r="I64" s="57">
        <f t="shared" si="5"/>
        <v>317097.17</v>
      </c>
      <c r="J64" s="57">
        <f t="shared" si="5"/>
        <v>0</v>
      </c>
    </row>
    <row r="65" spans="1:10" s="71" customFormat="1" ht="16.5" customHeight="1" x14ac:dyDescent="0.3">
      <c r="A65" s="40" t="s">
        <v>143</v>
      </c>
      <c r="B65" s="34"/>
      <c r="C65" s="34"/>
      <c r="D65" s="57"/>
      <c r="E65" s="55"/>
      <c r="F65" s="55"/>
      <c r="G65" s="55"/>
      <c r="H65" s="55"/>
      <c r="I65" s="55"/>
      <c r="J65" s="55"/>
    </row>
    <row r="66" spans="1:10" s="71" customFormat="1" ht="15.75" customHeight="1" x14ac:dyDescent="0.3">
      <c r="A66" s="40" t="s">
        <v>150</v>
      </c>
      <c r="B66" s="34"/>
      <c r="C66" s="34">
        <v>851</v>
      </c>
      <c r="D66" s="57">
        <f>E66+F66+G66+H66+I66</f>
        <v>3523294.71</v>
      </c>
      <c r="E66" s="55">
        <v>3206197.54</v>
      </c>
      <c r="F66" s="55">
        <v>0</v>
      </c>
      <c r="G66" s="55"/>
      <c r="H66" s="55"/>
      <c r="I66" s="55">
        <v>317097.17</v>
      </c>
      <c r="J66" s="55"/>
    </row>
    <row r="67" spans="1:10" s="71" customFormat="1" ht="14.25" customHeight="1" x14ac:dyDescent="0.3">
      <c r="A67" s="40" t="s">
        <v>151</v>
      </c>
      <c r="B67" s="34"/>
      <c r="C67" s="34">
        <v>851</v>
      </c>
      <c r="D67" s="57">
        <f>E67+F67+G67+H67+I67</f>
        <v>0</v>
      </c>
      <c r="E67" s="55"/>
      <c r="F67" s="55"/>
      <c r="G67" s="55"/>
      <c r="H67" s="55"/>
      <c r="I67" s="55"/>
      <c r="J67" s="55"/>
    </row>
    <row r="68" spans="1:10" s="71" customFormat="1" ht="13.8" x14ac:dyDescent="0.3">
      <c r="A68" s="40" t="s">
        <v>152</v>
      </c>
      <c r="B68" s="34"/>
      <c r="C68" s="34">
        <v>852</v>
      </c>
      <c r="D68" s="57">
        <f>E68+F68+G68+H68+I68</f>
        <v>0</v>
      </c>
      <c r="E68" s="55"/>
      <c r="F68" s="55"/>
      <c r="G68" s="55"/>
      <c r="H68" s="55"/>
      <c r="I68" s="55"/>
      <c r="J68" s="55"/>
    </row>
    <row r="69" spans="1:10" s="71" customFormat="1" ht="15" customHeight="1" x14ac:dyDescent="0.3">
      <c r="A69" s="40" t="s">
        <v>153</v>
      </c>
      <c r="B69" s="34"/>
      <c r="C69" s="34">
        <v>853</v>
      </c>
      <c r="D69" s="57">
        <f>E69+F69+G69+H69+I69</f>
        <v>0</v>
      </c>
      <c r="E69" s="55"/>
      <c r="F69" s="55"/>
      <c r="G69" s="55"/>
      <c r="H69" s="55"/>
      <c r="I69" s="55">
        <v>0</v>
      </c>
      <c r="J69" s="55"/>
    </row>
    <row r="70" spans="1:10" s="71" customFormat="1" ht="17.399999999999999" customHeight="1" x14ac:dyDescent="0.3">
      <c r="A70" s="40" t="s">
        <v>154</v>
      </c>
      <c r="B70" s="34">
        <v>240</v>
      </c>
      <c r="C70" s="34"/>
      <c r="D70" s="57">
        <f>E70+F70+G70+H70+I70</f>
        <v>0</v>
      </c>
      <c r="E70" s="55"/>
      <c r="F70" s="55"/>
      <c r="G70" s="55"/>
      <c r="H70" s="55"/>
      <c r="I70" s="55"/>
      <c r="J70" s="55"/>
    </row>
    <row r="71" spans="1:10" s="71" customFormat="1" ht="33" customHeight="1" x14ac:dyDescent="0.3">
      <c r="A71" s="40" t="s">
        <v>155</v>
      </c>
      <c r="B71" s="34"/>
      <c r="C71" s="34">
        <v>240</v>
      </c>
      <c r="D71" s="55">
        <f>D72+D73</f>
        <v>5900034.6300000008</v>
      </c>
      <c r="E71" s="55">
        <f t="shared" ref="E71:J71" si="6">E72+E73</f>
        <v>5142252.2899999991</v>
      </c>
      <c r="F71" s="55">
        <f t="shared" si="6"/>
        <v>0</v>
      </c>
      <c r="G71" s="55">
        <f t="shared" si="6"/>
        <v>0</v>
      </c>
      <c r="H71" s="55">
        <f t="shared" si="6"/>
        <v>0</v>
      </c>
      <c r="I71" s="55">
        <f t="shared" si="6"/>
        <v>757782.33999999985</v>
      </c>
      <c r="J71" s="55">
        <f t="shared" si="6"/>
        <v>0</v>
      </c>
    </row>
    <row r="72" spans="1:10" s="71" customFormat="1" ht="27.75" customHeight="1" x14ac:dyDescent="0.3">
      <c r="A72" s="40" t="s">
        <v>156</v>
      </c>
      <c r="B72" s="34">
        <v>250</v>
      </c>
      <c r="C72" s="34"/>
      <c r="D72" s="57">
        <f>E72+F72+G72+H72+I72</f>
        <v>0</v>
      </c>
      <c r="E72" s="55"/>
      <c r="F72" s="55"/>
      <c r="G72" s="55"/>
      <c r="H72" s="55"/>
      <c r="I72" s="55"/>
      <c r="J72" s="55"/>
    </row>
    <row r="73" spans="1:10" s="71" customFormat="1" ht="14.25" customHeight="1" x14ac:dyDescent="0.3">
      <c r="A73" s="40" t="s">
        <v>157</v>
      </c>
      <c r="B73" s="34">
        <v>260</v>
      </c>
      <c r="C73" s="34"/>
      <c r="D73" s="57">
        <f>D75+D84</f>
        <v>5900034.6300000008</v>
      </c>
      <c r="E73" s="57">
        <f>E75+E84</f>
        <v>5142252.2899999991</v>
      </c>
      <c r="F73" s="57">
        <f>F75+F84</f>
        <v>0</v>
      </c>
      <c r="G73" s="57">
        <f>G75+G84</f>
        <v>0</v>
      </c>
      <c r="H73" s="57">
        <f>H75+H84</f>
        <v>0</v>
      </c>
      <c r="I73" s="57">
        <f>I84</f>
        <v>757782.33999999985</v>
      </c>
      <c r="J73" s="57">
        <f>J75+J84</f>
        <v>0</v>
      </c>
    </row>
    <row r="74" spans="1:10" s="71" customFormat="1" ht="10.5" customHeight="1" x14ac:dyDescent="0.3">
      <c r="A74" s="40" t="s">
        <v>143</v>
      </c>
      <c r="B74" s="34"/>
      <c r="C74" s="34"/>
      <c r="D74" s="57"/>
      <c r="E74" s="55"/>
      <c r="F74" s="55"/>
      <c r="G74" s="55"/>
      <c r="H74" s="55"/>
      <c r="I74" s="55"/>
      <c r="J74" s="55"/>
    </row>
    <row r="75" spans="1:10" s="71" customFormat="1" ht="39" customHeight="1" x14ac:dyDescent="0.3">
      <c r="A75" s="40" t="s">
        <v>158</v>
      </c>
      <c r="B75" s="34"/>
      <c r="C75" s="34">
        <v>243</v>
      </c>
      <c r="D75" s="57">
        <f>D77+D78+D79+D80+D81+D82+D83</f>
        <v>0</v>
      </c>
      <c r="E75" s="55">
        <f>E77+E78+E79+E80+E81+E82+E83</f>
        <v>0</v>
      </c>
      <c r="F75" s="55">
        <f>F77+F78+F79+F80+F81+F82+F83</f>
        <v>0</v>
      </c>
      <c r="G75" s="55">
        <f>G77+G78+G79+G80+G81+G82+G83</f>
        <v>0</v>
      </c>
      <c r="H75" s="55">
        <f>H76+H77+H78+H79+H80+H81+H82</f>
        <v>0</v>
      </c>
      <c r="I75" s="56" t="s">
        <v>103</v>
      </c>
      <c r="J75" s="55">
        <f>J76+J77+J78+J79+J80+J81+J82</f>
        <v>0</v>
      </c>
    </row>
    <row r="76" spans="1:10" s="71" customFormat="1" ht="11.25" customHeight="1" x14ac:dyDescent="0.3">
      <c r="A76" s="40" t="s">
        <v>143</v>
      </c>
      <c r="B76" s="34"/>
      <c r="C76" s="34"/>
      <c r="D76" s="57"/>
      <c r="E76" s="55"/>
      <c r="F76" s="55"/>
      <c r="G76" s="55"/>
      <c r="H76" s="55"/>
      <c r="I76" s="55"/>
      <c r="J76" s="55"/>
    </row>
    <row r="77" spans="1:10" s="71" customFormat="1" ht="27.75" customHeight="1" x14ac:dyDescent="0.3">
      <c r="A77" s="40" t="s">
        <v>159</v>
      </c>
      <c r="B77" s="34"/>
      <c r="C77" s="34">
        <v>243</v>
      </c>
      <c r="D77" s="57">
        <f>E77+F77+G77+H77</f>
        <v>0</v>
      </c>
      <c r="E77" s="55"/>
      <c r="F77" s="55"/>
      <c r="G77" s="55"/>
      <c r="H77" s="55"/>
      <c r="I77" s="56" t="s">
        <v>103</v>
      </c>
      <c r="J77" s="55"/>
    </row>
    <row r="78" spans="1:10" s="71" customFormat="1" ht="24.75" customHeight="1" x14ac:dyDescent="0.3">
      <c r="A78" s="40" t="s">
        <v>160</v>
      </c>
      <c r="B78" s="34"/>
      <c r="C78" s="34">
        <v>243</v>
      </c>
      <c r="D78" s="57">
        <f t="shared" ref="D78:D83" si="7">E78+F78+G78+H78</f>
        <v>0</v>
      </c>
      <c r="E78" s="55"/>
      <c r="F78" s="55"/>
      <c r="G78" s="55"/>
      <c r="H78" s="55"/>
      <c r="I78" s="56" t="s">
        <v>103</v>
      </c>
      <c r="J78" s="55"/>
    </row>
    <row r="79" spans="1:10" s="71" customFormat="1" ht="24.75" customHeight="1" x14ac:dyDescent="0.3">
      <c r="A79" s="40" t="s">
        <v>161</v>
      </c>
      <c r="B79" s="34"/>
      <c r="C79" s="34">
        <v>243</v>
      </c>
      <c r="D79" s="57">
        <f>E79+F79+G79+H79</f>
        <v>0</v>
      </c>
      <c r="E79" s="55"/>
      <c r="F79" s="55"/>
      <c r="G79" s="55"/>
      <c r="H79" s="55"/>
      <c r="I79" s="56" t="s">
        <v>103</v>
      </c>
      <c r="J79" s="55"/>
    </row>
    <row r="80" spans="1:10" s="71" customFormat="1" ht="24.75" customHeight="1" x14ac:dyDescent="0.3">
      <c r="A80" s="40" t="s">
        <v>162</v>
      </c>
      <c r="B80" s="34"/>
      <c r="C80" s="34">
        <v>243</v>
      </c>
      <c r="D80" s="57">
        <f>E80+F80+G80+H80</f>
        <v>0</v>
      </c>
      <c r="E80" s="55"/>
      <c r="F80" s="55"/>
      <c r="G80" s="55"/>
      <c r="H80" s="55"/>
      <c r="I80" s="56" t="s">
        <v>103</v>
      </c>
      <c r="J80" s="55"/>
    </row>
    <row r="81" spans="1:10" s="71" customFormat="1" ht="24.75" customHeight="1" x14ac:dyDescent="0.3">
      <c r="A81" s="40" t="s">
        <v>163</v>
      </c>
      <c r="B81" s="34"/>
      <c r="C81" s="34">
        <v>243</v>
      </c>
      <c r="D81" s="57">
        <f t="shared" si="7"/>
        <v>0</v>
      </c>
      <c r="E81" s="55"/>
      <c r="F81" s="55"/>
      <c r="G81" s="55"/>
      <c r="H81" s="55"/>
      <c r="I81" s="56" t="s">
        <v>103</v>
      </c>
      <c r="J81" s="55"/>
    </row>
    <row r="82" spans="1:10" s="71" customFormat="1" ht="24.75" customHeight="1" x14ac:dyDescent="0.3">
      <c r="A82" s="40" t="s">
        <v>164</v>
      </c>
      <c r="B82" s="34"/>
      <c r="C82" s="34">
        <v>243</v>
      </c>
      <c r="D82" s="57">
        <f t="shared" si="7"/>
        <v>0</v>
      </c>
      <c r="E82" s="55"/>
      <c r="F82" s="55"/>
      <c r="G82" s="55"/>
      <c r="H82" s="55"/>
      <c r="I82" s="56" t="s">
        <v>103</v>
      </c>
      <c r="J82" s="55"/>
    </row>
    <row r="83" spans="1:10" s="71" customFormat="1" ht="24.75" customHeight="1" x14ac:dyDescent="0.3">
      <c r="A83" s="40" t="s">
        <v>165</v>
      </c>
      <c r="B83" s="34"/>
      <c r="C83" s="34">
        <v>243</v>
      </c>
      <c r="D83" s="57">
        <f t="shared" si="7"/>
        <v>0</v>
      </c>
      <c r="E83" s="55"/>
      <c r="F83" s="55"/>
      <c r="G83" s="55"/>
      <c r="H83" s="55"/>
      <c r="I83" s="56" t="s">
        <v>103</v>
      </c>
      <c r="J83" s="55"/>
    </row>
    <row r="84" spans="1:10" s="71" customFormat="1" ht="28.5" customHeight="1" x14ac:dyDescent="0.3">
      <c r="A84" s="36" t="s">
        <v>294</v>
      </c>
      <c r="B84" s="34"/>
      <c r="C84" s="34">
        <v>244</v>
      </c>
      <c r="D84" s="55">
        <f t="shared" ref="D84:J84" si="8">D86+D87+D88+D94+D95+D96+D97+D98+D99+D100</f>
        <v>5900034.6300000008</v>
      </c>
      <c r="E84" s="55">
        <f t="shared" si="8"/>
        <v>5142252.2899999991</v>
      </c>
      <c r="F84" s="55">
        <f t="shared" si="8"/>
        <v>0</v>
      </c>
      <c r="G84" s="55">
        <f t="shared" si="8"/>
        <v>0</v>
      </c>
      <c r="H84" s="55">
        <f t="shared" si="8"/>
        <v>0</v>
      </c>
      <c r="I84" s="55">
        <f t="shared" si="8"/>
        <v>757782.33999999985</v>
      </c>
      <c r="J84" s="55">
        <f t="shared" si="8"/>
        <v>0</v>
      </c>
    </row>
    <row r="85" spans="1:10" s="71" customFormat="1" ht="15" customHeight="1" x14ac:dyDescent="0.3">
      <c r="A85" s="36" t="s">
        <v>143</v>
      </c>
      <c r="B85" s="34"/>
      <c r="C85" s="34"/>
      <c r="D85" s="57"/>
      <c r="E85" s="55"/>
      <c r="F85" s="55"/>
      <c r="G85" s="55"/>
      <c r="H85" s="55"/>
      <c r="I85" s="55"/>
      <c r="J85" s="55"/>
    </row>
    <row r="86" spans="1:10" s="71" customFormat="1" ht="14.25" customHeight="1" x14ac:dyDescent="0.3">
      <c r="A86" s="40" t="s">
        <v>166</v>
      </c>
      <c r="B86" s="34"/>
      <c r="C86" s="34">
        <v>244</v>
      </c>
      <c r="D86" s="57">
        <f>E86+F86+G86+H86+I86</f>
        <v>127828.92</v>
      </c>
      <c r="E86" s="55">
        <v>124544.51</v>
      </c>
      <c r="F86" s="55"/>
      <c r="G86" s="55"/>
      <c r="H86" s="55"/>
      <c r="I86" s="55">
        <v>3284.41</v>
      </c>
      <c r="J86" s="55"/>
    </row>
    <row r="87" spans="1:10" s="71" customFormat="1" ht="18.75" customHeight="1" x14ac:dyDescent="0.3">
      <c r="A87" s="40" t="s">
        <v>159</v>
      </c>
      <c r="B87" s="34"/>
      <c r="C87" s="34">
        <v>244</v>
      </c>
      <c r="D87" s="57">
        <f>E87+F87+G87+H87+I87</f>
        <v>0</v>
      </c>
      <c r="E87" s="55">
        <v>0</v>
      </c>
      <c r="F87" s="55"/>
      <c r="G87" s="55"/>
      <c r="H87" s="55"/>
      <c r="I87" s="55">
        <v>0</v>
      </c>
      <c r="J87" s="55"/>
    </row>
    <row r="88" spans="1:10" s="71" customFormat="1" ht="24.75" customHeight="1" x14ac:dyDescent="0.3">
      <c r="A88" s="40" t="s">
        <v>167</v>
      </c>
      <c r="B88" s="34"/>
      <c r="C88" s="34">
        <v>244</v>
      </c>
      <c r="D88" s="57">
        <f>E88+F88+G88+H88+I88</f>
        <v>2167897.7799999998</v>
      </c>
      <c r="E88" s="55">
        <f>E90+E91+E92+E93</f>
        <v>1856419.96</v>
      </c>
      <c r="F88" s="55">
        <f>F90+F91+F92+F93</f>
        <v>0</v>
      </c>
      <c r="G88" s="55">
        <f>G90+G91+G92+G93</f>
        <v>0</v>
      </c>
      <c r="H88" s="55">
        <f>H90+H91+H92+H93</f>
        <v>0</v>
      </c>
      <c r="I88" s="55">
        <f>I89+I90+I91+I92+I93</f>
        <v>311477.81999999995</v>
      </c>
      <c r="J88" s="55">
        <f>J89+J90+J91+J92+J93</f>
        <v>0</v>
      </c>
    </row>
    <row r="89" spans="1:10" s="71" customFormat="1" ht="16.5" customHeight="1" x14ac:dyDescent="0.3">
      <c r="A89" s="40" t="s">
        <v>25</v>
      </c>
      <c r="B89" s="34"/>
      <c r="C89" s="34"/>
      <c r="D89" s="57"/>
      <c r="E89" s="55"/>
      <c r="F89" s="55"/>
      <c r="G89" s="55"/>
      <c r="H89" s="55"/>
      <c r="I89" s="55"/>
      <c r="J89" s="55"/>
    </row>
    <row r="90" spans="1:10" s="71" customFormat="1" ht="15" customHeight="1" x14ac:dyDescent="0.3">
      <c r="A90" s="40" t="s">
        <v>168</v>
      </c>
      <c r="B90" s="34"/>
      <c r="C90" s="34"/>
      <c r="D90" s="57">
        <f t="shared" ref="D90:D102" si="9">E90+F90+G90+H90+I90</f>
        <v>1402500.96</v>
      </c>
      <c r="E90" s="55">
        <v>1374892.55</v>
      </c>
      <c r="F90" s="55"/>
      <c r="G90" s="55"/>
      <c r="H90" s="55"/>
      <c r="I90" s="55">
        <v>27608.41</v>
      </c>
      <c r="J90" s="55"/>
    </row>
    <row r="91" spans="1:10" s="71" customFormat="1" ht="14.25" customHeight="1" x14ac:dyDescent="0.3">
      <c r="A91" s="40" t="s">
        <v>169</v>
      </c>
      <c r="B91" s="34"/>
      <c r="C91" s="34"/>
      <c r="D91" s="57">
        <f t="shared" si="9"/>
        <v>0</v>
      </c>
      <c r="E91" s="55">
        <v>0</v>
      </c>
      <c r="F91" s="55"/>
      <c r="G91" s="55"/>
      <c r="H91" s="55"/>
      <c r="I91" s="55">
        <v>0</v>
      </c>
      <c r="J91" s="55"/>
    </row>
    <row r="92" spans="1:10" s="71" customFormat="1" ht="15" customHeight="1" x14ac:dyDescent="0.3">
      <c r="A92" s="40" t="s">
        <v>170</v>
      </c>
      <c r="B92" s="34"/>
      <c r="C92" s="34"/>
      <c r="D92" s="57">
        <f t="shared" si="9"/>
        <v>579090.01</v>
      </c>
      <c r="E92" s="55">
        <v>337266.27</v>
      </c>
      <c r="F92" s="55"/>
      <c r="G92" s="55"/>
      <c r="H92" s="55"/>
      <c r="I92" s="55">
        <v>241823.74</v>
      </c>
      <c r="J92" s="55"/>
    </row>
    <row r="93" spans="1:10" s="71" customFormat="1" ht="17.25" customHeight="1" x14ac:dyDescent="0.3">
      <c r="A93" s="40" t="s">
        <v>171</v>
      </c>
      <c r="B93" s="34"/>
      <c r="C93" s="34"/>
      <c r="D93" s="57">
        <f t="shared" si="9"/>
        <v>186306.81</v>
      </c>
      <c r="E93" s="55">
        <v>144261.14000000001</v>
      </c>
      <c r="F93" s="55"/>
      <c r="G93" s="55"/>
      <c r="H93" s="55"/>
      <c r="I93" s="55">
        <v>42045.67</v>
      </c>
      <c r="J93" s="55"/>
    </row>
    <row r="94" spans="1:10" s="71" customFormat="1" ht="25.5" customHeight="1" x14ac:dyDescent="0.3">
      <c r="A94" s="40" t="s">
        <v>172</v>
      </c>
      <c r="B94" s="34"/>
      <c r="C94" s="34">
        <v>244</v>
      </c>
      <c r="D94" s="57">
        <f t="shared" si="9"/>
        <v>0</v>
      </c>
      <c r="E94" s="55"/>
      <c r="F94" s="55"/>
      <c r="G94" s="55"/>
      <c r="H94" s="55"/>
      <c r="I94" s="55"/>
      <c r="J94" s="55"/>
    </row>
    <row r="95" spans="1:10" s="71" customFormat="1" ht="25.5" customHeight="1" x14ac:dyDescent="0.3">
      <c r="A95" s="40" t="s">
        <v>160</v>
      </c>
      <c r="B95" s="34"/>
      <c r="C95" s="34">
        <v>244</v>
      </c>
      <c r="D95" s="57">
        <f t="shared" si="9"/>
        <v>1902890.7000000002</v>
      </c>
      <c r="E95" s="55">
        <f>1937723.35-179122.44</f>
        <v>1758600.9100000001</v>
      </c>
      <c r="F95" s="55"/>
      <c r="G95" s="55"/>
      <c r="H95" s="55"/>
      <c r="I95" s="55">
        <v>144289.79</v>
      </c>
      <c r="J95" s="55"/>
    </row>
    <row r="96" spans="1:10" s="71" customFormat="1" ht="25.5" customHeight="1" x14ac:dyDescent="0.3">
      <c r="A96" s="40" t="s">
        <v>161</v>
      </c>
      <c r="B96" s="34"/>
      <c r="C96" s="34">
        <v>244</v>
      </c>
      <c r="D96" s="57">
        <f t="shared" si="9"/>
        <v>453917.23</v>
      </c>
      <c r="E96" s="55">
        <v>306917.23</v>
      </c>
      <c r="F96" s="55"/>
      <c r="G96" s="55"/>
      <c r="H96" s="55"/>
      <c r="I96" s="55">
        <v>147000</v>
      </c>
      <c r="J96" s="55"/>
    </row>
    <row r="97" spans="1:10" s="71" customFormat="1" ht="25.5" customHeight="1" x14ac:dyDescent="0.3">
      <c r="A97" s="40" t="s">
        <v>162</v>
      </c>
      <c r="B97" s="34"/>
      <c r="C97" s="34">
        <v>244</v>
      </c>
      <c r="D97" s="57">
        <f t="shared" si="9"/>
        <v>910000</v>
      </c>
      <c r="E97" s="55">
        <v>875000</v>
      </c>
      <c r="F97" s="55"/>
      <c r="G97" s="55"/>
      <c r="H97" s="55"/>
      <c r="I97" s="55">
        <v>35000</v>
      </c>
      <c r="J97" s="55"/>
    </row>
    <row r="98" spans="1:10" s="71" customFormat="1" ht="25.5" customHeight="1" x14ac:dyDescent="0.3">
      <c r="A98" s="40" t="s">
        <v>163</v>
      </c>
      <c r="B98" s="34"/>
      <c r="C98" s="34">
        <v>244</v>
      </c>
      <c r="D98" s="57">
        <f t="shared" si="9"/>
        <v>0</v>
      </c>
      <c r="E98" s="55">
        <v>0</v>
      </c>
      <c r="F98" s="55"/>
      <c r="G98" s="55"/>
      <c r="H98" s="55"/>
      <c r="I98" s="55">
        <v>0</v>
      </c>
      <c r="J98" s="55"/>
    </row>
    <row r="99" spans="1:10" s="71" customFormat="1" ht="25.5" customHeight="1" x14ac:dyDescent="0.3">
      <c r="A99" s="40" t="s">
        <v>164</v>
      </c>
      <c r="B99" s="34"/>
      <c r="C99" s="34">
        <v>244</v>
      </c>
      <c r="D99" s="57">
        <f t="shared" si="9"/>
        <v>330000</v>
      </c>
      <c r="E99" s="55">
        <v>213269.68</v>
      </c>
      <c r="F99" s="55"/>
      <c r="G99" s="55"/>
      <c r="H99" s="55"/>
      <c r="I99" s="55">
        <v>116730.32</v>
      </c>
      <c r="J99" s="55"/>
    </row>
    <row r="100" spans="1:10" s="71" customFormat="1" ht="15" customHeight="1" x14ac:dyDescent="0.3">
      <c r="A100" s="40" t="s">
        <v>165</v>
      </c>
      <c r="B100" s="34"/>
      <c r="C100" s="34">
        <v>244</v>
      </c>
      <c r="D100" s="57">
        <f t="shared" si="9"/>
        <v>7500</v>
      </c>
      <c r="E100" s="55">
        <v>7500</v>
      </c>
      <c r="F100" s="55">
        <v>0</v>
      </c>
      <c r="G100" s="55"/>
      <c r="H100" s="55"/>
      <c r="I100" s="55"/>
      <c r="J100" s="55"/>
    </row>
    <row r="101" spans="1:10" s="71" customFormat="1" ht="15" customHeight="1" x14ac:dyDescent="0.3">
      <c r="A101" s="36" t="s">
        <v>173</v>
      </c>
      <c r="B101" s="34">
        <v>300</v>
      </c>
      <c r="C101" s="34" t="s">
        <v>103</v>
      </c>
      <c r="D101" s="57">
        <f t="shared" si="9"/>
        <v>0</v>
      </c>
      <c r="E101" s="55">
        <f t="shared" ref="E101:J101" si="10">E103+E104</f>
        <v>0</v>
      </c>
      <c r="F101" s="55">
        <f t="shared" si="10"/>
        <v>0</v>
      </c>
      <c r="G101" s="55">
        <f t="shared" si="10"/>
        <v>0</v>
      </c>
      <c r="H101" s="55">
        <f t="shared" si="10"/>
        <v>0</v>
      </c>
      <c r="I101" s="55">
        <f t="shared" si="10"/>
        <v>0</v>
      </c>
      <c r="J101" s="55">
        <f t="shared" si="10"/>
        <v>0</v>
      </c>
    </row>
    <row r="102" spans="1:10" s="71" customFormat="1" ht="15" customHeight="1" x14ac:dyDescent="0.3">
      <c r="A102" s="36" t="s">
        <v>143</v>
      </c>
      <c r="B102" s="34"/>
      <c r="C102" s="41"/>
      <c r="D102" s="57">
        <f t="shared" si="9"/>
        <v>0</v>
      </c>
      <c r="E102" s="55"/>
      <c r="F102" s="55"/>
      <c r="G102" s="55"/>
      <c r="H102" s="55"/>
      <c r="I102" s="55"/>
      <c r="J102" s="55"/>
    </row>
    <row r="103" spans="1:10" s="71" customFormat="1" ht="15" customHeight="1" x14ac:dyDescent="0.3">
      <c r="A103" s="36" t="s">
        <v>174</v>
      </c>
      <c r="B103" s="81">
        <v>310</v>
      </c>
      <c r="C103" s="82"/>
      <c r="D103" s="57">
        <f t="shared" ref="D103:D110" si="11">E103+F103+G103+H103+I103</f>
        <v>0</v>
      </c>
      <c r="E103" s="55"/>
      <c r="F103" s="55"/>
      <c r="G103" s="55"/>
      <c r="H103" s="55"/>
      <c r="I103" s="55"/>
      <c r="J103" s="55"/>
    </row>
    <row r="104" spans="1:10" ht="15" customHeight="1" x14ac:dyDescent="0.3">
      <c r="A104" s="36" t="s">
        <v>175</v>
      </c>
      <c r="B104" s="34">
        <v>320</v>
      </c>
      <c r="C104" s="34"/>
      <c r="D104" s="57">
        <f t="shared" si="11"/>
        <v>0</v>
      </c>
      <c r="E104" s="55"/>
      <c r="F104" s="55"/>
      <c r="G104" s="55"/>
      <c r="H104" s="55"/>
      <c r="I104" s="55"/>
      <c r="J104" s="55"/>
    </row>
    <row r="105" spans="1:10" ht="15" customHeight="1" x14ac:dyDescent="0.3">
      <c r="A105" s="36" t="s">
        <v>176</v>
      </c>
      <c r="B105" s="34">
        <v>400</v>
      </c>
      <c r="C105" s="34"/>
      <c r="D105" s="57">
        <f t="shared" si="11"/>
        <v>0</v>
      </c>
      <c r="E105" s="55">
        <f t="shared" ref="E105:J105" si="12">E107+E108</f>
        <v>0</v>
      </c>
      <c r="F105" s="55">
        <f t="shared" si="12"/>
        <v>0</v>
      </c>
      <c r="G105" s="55">
        <f t="shared" si="12"/>
        <v>0</v>
      </c>
      <c r="H105" s="55">
        <f t="shared" si="12"/>
        <v>0</v>
      </c>
      <c r="I105" s="55">
        <f t="shared" si="12"/>
        <v>0</v>
      </c>
      <c r="J105" s="55">
        <f t="shared" si="12"/>
        <v>0</v>
      </c>
    </row>
    <row r="106" spans="1:10" ht="15" customHeight="1" x14ac:dyDescent="0.3">
      <c r="A106" s="36" t="s">
        <v>143</v>
      </c>
      <c r="B106" s="34"/>
      <c r="C106" s="41"/>
      <c r="D106" s="57">
        <f t="shared" si="11"/>
        <v>0</v>
      </c>
      <c r="E106" s="55"/>
      <c r="F106" s="55"/>
      <c r="G106" s="55"/>
      <c r="H106" s="55"/>
      <c r="I106" s="55"/>
      <c r="J106" s="55"/>
    </row>
    <row r="107" spans="1:10" ht="15" customHeight="1" x14ac:dyDescent="0.3">
      <c r="A107" s="36" t="s">
        <v>177</v>
      </c>
      <c r="B107" s="81">
        <v>410</v>
      </c>
      <c r="C107" s="82"/>
      <c r="D107" s="57">
        <f t="shared" si="11"/>
        <v>0</v>
      </c>
      <c r="E107" s="55"/>
      <c r="F107" s="55"/>
      <c r="G107" s="55"/>
      <c r="H107" s="55"/>
      <c r="I107" s="55"/>
      <c r="J107" s="55"/>
    </row>
    <row r="108" spans="1:10" ht="15" customHeight="1" x14ac:dyDescent="0.3">
      <c r="A108" s="36" t="s">
        <v>178</v>
      </c>
      <c r="B108" s="34">
        <v>420</v>
      </c>
      <c r="C108" s="34"/>
      <c r="D108" s="57">
        <f t="shared" si="11"/>
        <v>0</v>
      </c>
      <c r="E108" s="55"/>
      <c r="F108" s="55"/>
      <c r="G108" s="55"/>
      <c r="H108" s="55"/>
      <c r="I108" s="55"/>
      <c r="J108" s="55"/>
    </row>
    <row r="109" spans="1:10" ht="15" customHeight="1" x14ac:dyDescent="0.3">
      <c r="A109" s="36" t="s">
        <v>179</v>
      </c>
      <c r="B109" s="34">
        <v>500</v>
      </c>
      <c r="C109" s="34" t="s">
        <v>103</v>
      </c>
      <c r="D109" s="57">
        <f t="shared" si="11"/>
        <v>0</v>
      </c>
      <c r="E109" s="55">
        <v>0</v>
      </c>
      <c r="F109" s="55">
        <v>0</v>
      </c>
      <c r="G109" s="55"/>
      <c r="H109" s="55"/>
      <c r="I109" s="55">
        <v>0</v>
      </c>
      <c r="J109" s="55"/>
    </row>
    <row r="110" spans="1:10" ht="15" customHeight="1" x14ac:dyDescent="0.3">
      <c r="A110" s="36" t="s">
        <v>180</v>
      </c>
      <c r="B110" s="34">
        <v>600</v>
      </c>
      <c r="C110" s="34" t="s">
        <v>103</v>
      </c>
      <c r="D110" s="57">
        <f t="shared" si="11"/>
        <v>0</v>
      </c>
      <c r="E110" s="55">
        <f t="shared" ref="E110:J110" si="13">E109+E11-E48</f>
        <v>0</v>
      </c>
      <c r="F110" s="55">
        <f t="shared" si="13"/>
        <v>0</v>
      </c>
      <c r="G110" s="55">
        <f t="shared" si="13"/>
        <v>0</v>
      </c>
      <c r="H110" s="55">
        <f t="shared" si="13"/>
        <v>0</v>
      </c>
      <c r="I110" s="55">
        <f t="shared" si="13"/>
        <v>0</v>
      </c>
      <c r="J110" s="55">
        <f t="shared" si="13"/>
        <v>0</v>
      </c>
    </row>
    <row r="111" spans="1:10" ht="28.5" customHeight="1" x14ac:dyDescent="0.3">
      <c r="A111" s="67"/>
      <c r="B111" s="68"/>
      <c r="C111" s="68"/>
      <c r="D111" s="127" t="s">
        <v>89</v>
      </c>
      <c r="E111" s="127"/>
      <c r="F111" s="127"/>
      <c r="G111" s="127"/>
      <c r="H111" s="83"/>
      <c r="I111" s="83"/>
      <c r="J111" s="83"/>
    </row>
    <row r="112" spans="1:10" x14ac:dyDescent="0.3">
      <c r="A112" s="67"/>
      <c r="B112" s="68"/>
      <c r="C112" s="68"/>
      <c r="D112" s="127" t="s">
        <v>306</v>
      </c>
      <c r="E112" s="127"/>
      <c r="F112" s="127"/>
      <c r="G112" s="127"/>
      <c r="H112" s="83"/>
      <c r="I112" s="83"/>
      <c r="J112" s="83"/>
    </row>
    <row r="113" spans="1:10" ht="18.75" customHeight="1" x14ac:dyDescent="0.3">
      <c r="A113" s="67"/>
      <c r="B113" s="68"/>
      <c r="C113" s="68"/>
      <c r="D113" s="83"/>
      <c r="E113" s="128" t="s">
        <v>181</v>
      </c>
      <c r="F113" s="128"/>
      <c r="G113" s="83"/>
      <c r="H113" s="83"/>
      <c r="I113" s="83"/>
      <c r="J113" s="83"/>
    </row>
    <row r="114" spans="1:10" s="84" customFormat="1" ht="21" customHeight="1" x14ac:dyDescent="0.3">
      <c r="A114" s="134" t="s">
        <v>32</v>
      </c>
      <c r="B114" s="129" t="s">
        <v>91</v>
      </c>
      <c r="C114" s="129" t="s">
        <v>92</v>
      </c>
      <c r="D114" s="130" t="s">
        <v>93</v>
      </c>
      <c r="E114" s="149" t="s">
        <v>94</v>
      </c>
      <c r="F114" s="150"/>
      <c r="G114" s="150"/>
      <c r="H114" s="150"/>
      <c r="I114" s="150"/>
      <c r="J114" s="133"/>
    </row>
    <row r="115" spans="1:10" s="84" customFormat="1" ht="16.5" customHeight="1" x14ac:dyDescent="0.3">
      <c r="A115" s="135"/>
      <c r="B115" s="129"/>
      <c r="C115" s="129"/>
      <c r="D115" s="131"/>
      <c r="E115" s="149" t="s">
        <v>25</v>
      </c>
      <c r="F115" s="150"/>
      <c r="G115" s="150"/>
      <c r="H115" s="150"/>
      <c r="I115" s="150"/>
      <c r="J115" s="133"/>
    </row>
    <row r="116" spans="1:10" s="84" customFormat="1" ht="68.400000000000006" customHeight="1" x14ac:dyDescent="0.3">
      <c r="A116" s="135"/>
      <c r="B116" s="129"/>
      <c r="C116" s="129"/>
      <c r="D116" s="131"/>
      <c r="E116" s="133" t="s">
        <v>95</v>
      </c>
      <c r="F116" s="130" t="s">
        <v>96</v>
      </c>
      <c r="G116" s="129" t="s">
        <v>97</v>
      </c>
      <c r="H116" s="130" t="s">
        <v>98</v>
      </c>
      <c r="I116" s="129" t="s">
        <v>99</v>
      </c>
      <c r="J116" s="129"/>
    </row>
    <row r="117" spans="1:10" s="84" customFormat="1" ht="35.25" customHeight="1" x14ac:dyDescent="0.3">
      <c r="A117" s="136"/>
      <c r="B117" s="129"/>
      <c r="C117" s="129"/>
      <c r="D117" s="132"/>
      <c r="E117" s="133"/>
      <c r="F117" s="132"/>
      <c r="G117" s="129"/>
      <c r="H117" s="132"/>
      <c r="I117" s="85" t="s">
        <v>100</v>
      </c>
      <c r="J117" s="85" t="s">
        <v>101</v>
      </c>
    </row>
    <row r="118" spans="1:10" s="35" customFormat="1" ht="13.8" x14ac:dyDescent="0.3">
      <c r="A118" s="73">
        <v>1</v>
      </c>
      <c r="B118" s="73">
        <v>2</v>
      </c>
      <c r="C118" s="73">
        <v>3</v>
      </c>
      <c r="D118" s="56">
        <v>4</v>
      </c>
      <c r="E118" s="56">
        <v>5</v>
      </c>
      <c r="F118" s="56">
        <v>6</v>
      </c>
      <c r="G118" s="56">
        <v>7</v>
      </c>
      <c r="H118" s="56">
        <v>8</v>
      </c>
      <c r="I118" s="56">
        <v>9</v>
      </c>
      <c r="J118" s="56">
        <v>10</v>
      </c>
    </row>
    <row r="119" spans="1:10" s="64" customFormat="1" ht="10.199999999999999" x14ac:dyDescent="0.3">
      <c r="A119" s="74" t="s">
        <v>102</v>
      </c>
      <c r="B119" s="34">
        <v>100</v>
      </c>
      <c r="C119" s="34" t="s">
        <v>103</v>
      </c>
      <c r="D119" s="65">
        <f>E119+F119+G119+H119+I119</f>
        <v>36405943.269999996</v>
      </c>
      <c r="E119" s="65">
        <f>E122</f>
        <v>30933411.27</v>
      </c>
      <c r="F119" s="65">
        <f>F145</f>
        <v>0</v>
      </c>
      <c r="G119" s="65">
        <f>G145</f>
        <v>0</v>
      </c>
      <c r="H119" s="65"/>
      <c r="I119" s="65">
        <f>I121+I122+I143+I144+I146+I150</f>
        <v>5472532</v>
      </c>
      <c r="J119" s="65">
        <f>J122</f>
        <v>0</v>
      </c>
    </row>
    <row r="120" spans="1:10" s="64" customFormat="1" ht="10.199999999999999" x14ac:dyDescent="0.3">
      <c r="A120" s="33" t="s">
        <v>25</v>
      </c>
      <c r="B120" s="34"/>
      <c r="C120" s="34"/>
      <c r="D120" s="86"/>
      <c r="E120" s="63"/>
      <c r="F120" s="63"/>
      <c r="G120" s="63"/>
      <c r="H120" s="63"/>
      <c r="I120" s="62"/>
      <c r="J120" s="63"/>
    </row>
    <row r="121" spans="1:10" s="64" customFormat="1" ht="10.199999999999999" x14ac:dyDescent="0.3">
      <c r="A121" s="33" t="s">
        <v>104</v>
      </c>
      <c r="B121" s="34">
        <v>110</v>
      </c>
      <c r="C121" s="34">
        <v>120</v>
      </c>
      <c r="D121" s="65">
        <f>I121</f>
        <v>562532</v>
      </c>
      <c r="E121" s="63" t="s">
        <v>103</v>
      </c>
      <c r="F121" s="63" t="s">
        <v>103</v>
      </c>
      <c r="G121" s="63" t="s">
        <v>103</v>
      </c>
      <c r="H121" s="63" t="s">
        <v>103</v>
      </c>
      <c r="I121" s="62">
        <v>562532</v>
      </c>
      <c r="J121" s="63" t="s">
        <v>103</v>
      </c>
    </row>
    <row r="122" spans="1:10" s="64" customFormat="1" ht="10.199999999999999" x14ac:dyDescent="0.3">
      <c r="A122" s="33" t="s">
        <v>105</v>
      </c>
      <c r="B122" s="34">
        <v>120</v>
      </c>
      <c r="C122" s="34">
        <v>130</v>
      </c>
      <c r="D122" s="65">
        <f>D124+D125+D126+D127+D128+D129+D130+D131+D132+D133+D134+D135+D136+D137+D138+D139+D140+D141+D142</f>
        <v>35843411.269999996</v>
      </c>
      <c r="E122" s="65">
        <f>E124+E125+E126+E127+E128+E129+E130+E131+E132+E133+E134+E135+E136+E137+E138+E139</f>
        <v>30933411.27</v>
      </c>
      <c r="F122" s="63" t="s">
        <v>103</v>
      </c>
      <c r="G122" s="63" t="s">
        <v>103</v>
      </c>
      <c r="H122" s="86"/>
      <c r="I122" s="65">
        <f>I124+I125+I126+I127+I128+I129+I130+I131+I132+I133+I134+I135+I136+I137+I138+I139+I140+I141+I142+I143+I144</f>
        <v>4910000</v>
      </c>
      <c r="J122" s="65">
        <f>J124+J125+J126+J127+J128+J129+J130+J131+J132+J133+J134+J135+J136+J137+J138+J139+J140+J141+J142</f>
        <v>0</v>
      </c>
    </row>
    <row r="123" spans="1:10" s="64" customFormat="1" ht="10.199999999999999" x14ac:dyDescent="0.3">
      <c r="A123" s="33" t="s">
        <v>25</v>
      </c>
      <c r="B123" s="34"/>
      <c r="C123" s="34"/>
      <c r="D123" s="86"/>
      <c r="E123" s="63"/>
      <c r="F123" s="63"/>
      <c r="G123" s="63"/>
      <c r="H123" s="63"/>
      <c r="I123" s="63"/>
      <c r="J123" s="63"/>
    </row>
    <row r="124" spans="1:10" s="64" customFormat="1" ht="35.25" customHeight="1" x14ac:dyDescent="0.3">
      <c r="A124" s="33" t="s">
        <v>106</v>
      </c>
      <c r="B124" s="34"/>
      <c r="C124" s="34"/>
      <c r="D124" s="65">
        <f>E124</f>
        <v>0</v>
      </c>
      <c r="E124" s="62">
        <v>0</v>
      </c>
      <c r="F124" s="63" t="s">
        <v>103</v>
      </c>
      <c r="G124" s="63" t="s">
        <v>103</v>
      </c>
      <c r="H124" s="63"/>
      <c r="I124" s="62">
        <v>0</v>
      </c>
      <c r="J124" s="63"/>
    </row>
    <row r="125" spans="1:10" s="64" customFormat="1" ht="24.6" customHeight="1" x14ac:dyDescent="0.3">
      <c r="A125" s="33" t="s">
        <v>107</v>
      </c>
      <c r="B125" s="34"/>
      <c r="C125" s="34"/>
      <c r="D125" s="65">
        <f t="shared" ref="D125:D136" si="14">E125</f>
        <v>0</v>
      </c>
      <c r="E125" s="62">
        <v>0</v>
      </c>
      <c r="F125" s="63" t="s">
        <v>103</v>
      </c>
      <c r="G125" s="63" t="s">
        <v>103</v>
      </c>
      <c r="H125" s="63"/>
      <c r="I125" s="62">
        <v>0</v>
      </c>
      <c r="J125" s="63"/>
    </row>
    <row r="126" spans="1:10" s="64" customFormat="1" ht="33" customHeight="1" x14ac:dyDescent="0.3">
      <c r="A126" s="76" t="s">
        <v>108</v>
      </c>
      <c r="B126" s="34"/>
      <c r="C126" s="34"/>
      <c r="D126" s="65">
        <f t="shared" si="14"/>
        <v>8052586</v>
      </c>
      <c r="E126" s="62">
        <f>7795046+257540</f>
        <v>8052586</v>
      </c>
      <c r="F126" s="63" t="s">
        <v>103</v>
      </c>
      <c r="G126" s="63" t="s">
        <v>103</v>
      </c>
      <c r="H126" s="63">
        <v>0</v>
      </c>
      <c r="I126" s="62">
        <v>0</v>
      </c>
      <c r="J126" s="63">
        <v>0</v>
      </c>
    </row>
    <row r="127" spans="1:10" s="64" customFormat="1" ht="36" customHeight="1" x14ac:dyDescent="0.3">
      <c r="A127" s="76" t="s">
        <v>109</v>
      </c>
      <c r="B127" s="34"/>
      <c r="C127" s="34"/>
      <c r="D127" s="65">
        <f t="shared" si="14"/>
        <v>11901000</v>
      </c>
      <c r="E127" s="62">
        <f>11520750+380250</f>
        <v>11901000</v>
      </c>
      <c r="F127" s="63" t="s">
        <v>103</v>
      </c>
      <c r="G127" s="63" t="s">
        <v>103</v>
      </c>
      <c r="H127" s="63">
        <v>0</v>
      </c>
      <c r="I127" s="62">
        <v>0</v>
      </c>
      <c r="J127" s="63">
        <v>0</v>
      </c>
    </row>
    <row r="128" spans="1:10" s="64" customFormat="1" ht="37.5" customHeight="1" x14ac:dyDescent="0.3">
      <c r="A128" s="76" t="s">
        <v>110</v>
      </c>
      <c r="B128" s="34"/>
      <c r="C128" s="34"/>
      <c r="D128" s="65">
        <f t="shared" si="14"/>
        <v>3187808</v>
      </c>
      <c r="E128" s="62">
        <f>3089353+98455</f>
        <v>3187808</v>
      </c>
      <c r="F128" s="63" t="s">
        <v>103</v>
      </c>
      <c r="G128" s="63" t="s">
        <v>103</v>
      </c>
      <c r="H128" s="63">
        <v>0</v>
      </c>
      <c r="I128" s="62">
        <v>0</v>
      </c>
      <c r="J128" s="63">
        <v>0</v>
      </c>
    </row>
    <row r="129" spans="1:10" s="64" customFormat="1" ht="25.5" customHeight="1" x14ac:dyDescent="0.3">
      <c r="A129" s="33" t="s">
        <v>111</v>
      </c>
      <c r="B129" s="34"/>
      <c r="C129" s="34"/>
      <c r="D129" s="65">
        <f t="shared" si="14"/>
        <v>4016602.46</v>
      </c>
      <c r="E129" s="62">
        <v>4016602.46</v>
      </c>
      <c r="F129" s="63" t="s">
        <v>103</v>
      </c>
      <c r="G129" s="63" t="s">
        <v>103</v>
      </c>
      <c r="H129" s="63"/>
      <c r="I129" s="62">
        <v>0</v>
      </c>
      <c r="J129" s="63"/>
    </row>
    <row r="130" spans="1:10" s="64" customFormat="1" ht="30.6" customHeight="1" x14ac:dyDescent="0.3">
      <c r="A130" s="33" t="s">
        <v>112</v>
      </c>
      <c r="B130" s="34"/>
      <c r="C130" s="34"/>
      <c r="D130" s="65">
        <f t="shared" si="14"/>
        <v>0</v>
      </c>
      <c r="E130" s="62">
        <v>0</v>
      </c>
      <c r="F130" s="63" t="s">
        <v>103</v>
      </c>
      <c r="G130" s="63" t="s">
        <v>103</v>
      </c>
      <c r="H130" s="63"/>
      <c r="I130" s="62">
        <v>0</v>
      </c>
      <c r="J130" s="63"/>
    </row>
    <row r="131" spans="1:10" s="64" customFormat="1" ht="43.2" customHeight="1" x14ac:dyDescent="0.3">
      <c r="A131" s="33" t="s">
        <v>113</v>
      </c>
      <c r="B131" s="34"/>
      <c r="C131" s="34"/>
      <c r="D131" s="65">
        <f t="shared" si="14"/>
        <v>0</v>
      </c>
      <c r="E131" s="62">
        <v>0</v>
      </c>
      <c r="F131" s="63" t="s">
        <v>103</v>
      </c>
      <c r="G131" s="63" t="s">
        <v>103</v>
      </c>
      <c r="H131" s="63"/>
      <c r="I131" s="62">
        <v>0</v>
      </c>
      <c r="J131" s="63"/>
    </row>
    <row r="132" spans="1:10" s="64" customFormat="1" ht="20.399999999999999" customHeight="1" x14ac:dyDescent="0.3">
      <c r="A132" s="33" t="s">
        <v>114</v>
      </c>
      <c r="B132" s="34"/>
      <c r="C132" s="34"/>
      <c r="D132" s="65">
        <f t="shared" si="14"/>
        <v>0</v>
      </c>
      <c r="E132" s="62">
        <v>0</v>
      </c>
      <c r="F132" s="63" t="s">
        <v>103</v>
      </c>
      <c r="G132" s="63" t="s">
        <v>103</v>
      </c>
      <c r="H132" s="63"/>
      <c r="I132" s="62">
        <v>0</v>
      </c>
      <c r="J132" s="63"/>
    </row>
    <row r="133" spans="1:10" s="64" customFormat="1" ht="30.6" customHeight="1" x14ac:dyDescent="0.3">
      <c r="A133" s="33" t="s">
        <v>115</v>
      </c>
      <c r="B133" s="34"/>
      <c r="C133" s="34"/>
      <c r="D133" s="65">
        <f t="shared" si="14"/>
        <v>0</v>
      </c>
      <c r="E133" s="62">
        <v>0</v>
      </c>
      <c r="F133" s="63" t="s">
        <v>103</v>
      </c>
      <c r="G133" s="63" t="s">
        <v>103</v>
      </c>
      <c r="H133" s="63"/>
      <c r="I133" s="62">
        <v>0</v>
      </c>
      <c r="J133" s="63"/>
    </row>
    <row r="134" spans="1:10" s="64" customFormat="1" ht="48.75" customHeight="1" x14ac:dyDescent="0.3">
      <c r="A134" s="33" t="s">
        <v>116</v>
      </c>
      <c r="B134" s="34"/>
      <c r="C134" s="34"/>
      <c r="D134" s="65">
        <f t="shared" si="14"/>
        <v>0</v>
      </c>
      <c r="E134" s="62">
        <v>0</v>
      </c>
      <c r="F134" s="63" t="s">
        <v>103</v>
      </c>
      <c r="G134" s="63" t="s">
        <v>103</v>
      </c>
      <c r="H134" s="63"/>
      <c r="I134" s="62">
        <v>0</v>
      </c>
      <c r="J134" s="63"/>
    </row>
    <row r="135" spans="1:10" s="64" customFormat="1" ht="37.5" customHeight="1" x14ac:dyDescent="0.3">
      <c r="A135" s="33" t="s">
        <v>117</v>
      </c>
      <c r="B135" s="34"/>
      <c r="C135" s="34"/>
      <c r="D135" s="65">
        <f t="shared" si="14"/>
        <v>0</v>
      </c>
      <c r="E135" s="62">
        <v>0</v>
      </c>
      <c r="F135" s="63" t="s">
        <v>103</v>
      </c>
      <c r="G135" s="63" t="s">
        <v>103</v>
      </c>
      <c r="H135" s="63"/>
      <c r="I135" s="62">
        <v>0</v>
      </c>
      <c r="J135" s="63"/>
    </row>
    <row r="136" spans="1:10" s="64" customFormat="1" ht="36.75" customHeight="1" x14ac:dyDescent="0.3">
      <c r="A136" s="33" t="s">
        <v>118</v>
      </c>
      <c r="B136" s="34"/>
      <c r="C136" s="34"/>
      <c r="D136" s="65">
        <f t="shared" si="14"/>
        <v>0</v>
      </c>
      <c r="E136" s="62">
        <v>0</v>
      </c>
      <c r="F136" s="63" t="s">
        <v>103</v>
      </c>
      <c r="G136" s="63" t="s">
        <v>103</v>
      </c>
      <c r="H136" s="63"/>
      <c r="I136" s="62">
        <v>0</v>
      </c>
      <c r="J136" s="63"/>
    </row>
    <row r="137" spans="1:10" s="64" customFormat="1" ht="20.399999999999999" customHeight="1" x14ac:dyDescent="0.3">
      <c r="A137" s="33" t="s">
        <v>119</v>
      </c>
      <c r="B137" s="34"/>
      <c r="C137" s="34"/>
      <c r="D137" s="65">
        <f>I137</f>
        <v>0</v>
      </c>
      <c r="E137" s="62">
        <v>0</v>
      </c>
      <c r="F137" s="63" t="s">
        <v>103</v>
      </c>
      <c r="G137" s="63" t="s">
        <v>103</v>
      </c>
      <c r="H137" s="63"/>
      <c r="I137" s="62">
        <v>0</v>
      </c>
      <c r="J137" s="63"/>
    </row>
    <row r="138" spans="1:10" s="64" customFormat="1" ht="17.25" customHeight="1" x14ac:dyDescent="0.3">
      <c r="A138" s="33" t="s">
        <v>120</v>
      </c>
      <c r="B138" s="34"/>
      <c r="C138" s="34"/>
      <c r="D138" s="65">
        <f>E138</f>
        <v>569217.27</v>
      </c>
      <c r="E138" s="62">
        <v>569217.27</v>
      </c>
      <c r="F138" s="63" t="s">
        <v>103</v>
      </c>
      <c r="G138" s="63" t="s">
        <v>103</v>
      </c>
      <c r="H138" s="63">
        <v>0</v>
      </c>
      <c r="I138" s="62">
        <v>0</v>
      </c>
      <c r="J138" s="63">
        <v>0</v>
      </c>
    </row>
    <row r="139" spans="1:10" s="64" customFormat="1" ht="18" customHeight="1" x14ac:dyDescent="0.3">
      <c r="A139" s="33" t="s">
        <v>121</v>
      </c>
      <c r="B139" s="34"/>
      <c r="C139" s="34"/>
      <c r="D139" s="65">
        <f>E139</f>
        <v>3206197.54</v>
      </c>
      <c r="E139" s="62">
        <v>3206197.54</v>
      </c>
      <c r="F139" s="63" t="s">
        <v>103</v>
      </c>
      <c r="G139" s="63" t="s">
        <v>103</v>
      </c>
      <c r="H139" s="63">
        <v>0</v>
      </c>
      <c r="I139" s="62">
        <v>0</v>
      </c>
      <c r="J139" s="63">
        <v>0</v>
      </c>
    </row>
    <row r="140" spans="1:10" s="64" customFormat="1" ht="18" customHeight="1" x14ac:dyDescent="0.3">
      <c r="A140" s="33" t="s">
        <v>122</v>
      </c>
      <c r="B140" s="34"/>
      <c r="C140" s="34">
        <v>130</v>
      </c>
      <c r="D140" s="65">
        <f>I140</f>
        <v>4555000</v>
      </c>
      <c r="E140" s="63" t="s">
        <v>103</v>
      </c>
      <c r="F140" s="63" t="s">
        <v>103</v>
      </c>
      <c r="G140" s="63" t="s">
        <v>103</v>
      </c>
      <c r="H140" s="63" t="s">
        <v>103</v>
      </c>
      <c r="I140" s="62">
        <v>4555000</v>
      </c>
      <c r="J140" s="63">
        <v>0</v>
      </c>
    </row>
    <row r="141" spans="1:10" s="64" customFormat="1" ht="18" customHeight="1" x14ac:dyDescent="0.3">
      <c r="A141" s="33" t="s">
        <v>123</v>
      </c>
      <c r="B141" s="34"/>
      <c r="C141" s="34">
        <v>130</v>
      </c>
      <c r="D141" s="65">
        <f>I141</f>
        <v>355000</v>
      </c>
      <c r="E141" s="63" t="s">
        <v>103</v>
      </c>
      <c r="F141" s="63" t="s">
        <v>103</v>
      </c>
      <c r="G141" s="63" t="s">
        <v>103</v>
      </c>
      <c r="H141" s="63" t="s">
        <v>103</v>
      </c>
      <c r="I141" s="62">
        <v>355000</v>
      </c>
      <c r="J141" s="63">
        <v>0</v>
      </c>
    </row>
    <row r="142" spans="1:10" s="64" customFormat="1" ht="17.399999999999999" customHeight="1" x14ac:dyDescent="0.3">
      <c r="A142" s="33" t="s">
        <v>124</v>
      </c>
      <c r="B142" s="34"/>
      <c r="C142" s="34">
        <v>130</v>
      </c>
      <c r="D142" s="65">
        <f>I142</f>
        <v>0</v>
      </c>
      <c r="E142" s="63" t="s">
        <v>103</v>
      </c>
      <c r="F142" s="63" t="s">
        <v>103</v>
      </c>
      <c r="G142" s="63" t="s">
        <v>103</v>
      </c>
      <c r="H142" s="63" t="s">
        <v>103</v>
      </c>
      <c r="I142" s="62">
        <v>0</v>
      </c>
      <c r="J142" s="63"/>
    </row>
    <row r="143" spans="1:10" s="64" customFormat="1" ht="24.6" customHeight="1" x14ac:dyDescent="0.3">
      <c r="A143" s="33" t="s">
        <v>125</v>
      </c>
      <c r="B143" s="34">
        <v>130</v>
      </c>
      <c r="C143" s="34">
        <v>140</v>
      </c>
      <c r="D143" s="65">
        <f>I143</f>
        <v>0</v>
      </c>
      <c r="E143" s="63" t="s">
        <v>103</v>
      </c>
      <c r="F143" s="63" t="s">
        <v>103</v>
      </c>
      <c r="G143" s="63" t="s">
        <v>103</v>
      </c>
      <c r="H143" s="63" t="s">
        <v>103</v>
      </c>
      <c r="I143" s="62">
        <v>0</v>
      </c>
      <c r="J143" s="63" t="s">
        <v>103</v>
      </c>
    </row>
    <row r="144" spans="1:10" s="64" customFormat="1" ht="36" customHeight="1" x14ac:dyDescent="0.3">
      <c r="A144" s="33" t="s">
        <v>126</v>
      </c>
      <c r="B144" s="34">
        <v>140</v>
      </c>
      <c r="C144" s="34"/>
      <c r="D144" s="65">
        <f>I144</f>
        <v>0</v>
      </c>
      <c r="E144" s="63" t="s">
        <v>103</v>
      </c>
      <c r="F144" s="63" t="s">
        <v>103</v>
      </c>
      <c r="G144" s="63" t="s">
        <v>103</v>
      </c>
      <c r="H144" s="63" t="s">
        <v>103</v>
      </c>
      <c r="I144" s="62">
        <v>0</v>
      </c>
      <c r="J144" s="63" t="s">
        <v>103</v>
      </c>
    </row>
    <row r="145" spans="1:10" s="64" customFormat="1" ht="22.95" customHeight="1" x14ac:dyDescent="0.3">
      <c r="A145" s="33" t="s">
        <v>127</v>
      </c>
      <c r="B145" s="34">
        <v>150</v>
      </c>
      <c r="C145" s="34">
        <v>180</v>
      </c>
      <c r="D145" s="65">
        <f>F145+G145</f>
        <v>0</v>
      </c>
      <c r="E145" s="63" t="s">
        <v>103</v>
      </c>
      <c r="F145" s="62">
        <v>0</v>
      </c>
      <c r="G145" s="62"/>
      <c r="H145" s="63" t="s">
        <v>103</v>
      </c>
      <c r="I145" s="63" t="s">
        <v>103</v>
      </c>
      <c r="J145" s="63" t="s">
        <v>103</v>
      </c>
    </row>
    <row r="146" spans="1:10" s="64" customFormat="1" ht="10.199999999999999" x14ac:dyDescent="0.3">
      <c r="A146" s="33" t="s">
        <v>128</v>
      </c>
      <c r="B146" s="34">
        <v>160</v>
      </c>
      <c r="C146" s="34">
        <v>180</v>
      </c>
      <c r="D146" s="62">
        <f>D148+D149</f>
        <v>0</v>
      </c>
      <c r="E146" s="63" t="s">
        <v>103</v>
      </c>
      <c r="F146" s="63" t="s">
        <v>103</v>
      </c>
      <c r="G146" s="63" t="s">
        <v>103</v>
      </c>
      <c r="H146" s="63" t="s">
        <v>103</v>
      </c>
      <c r="I146" s="62">
        <f>I148+I149</f>
        <v>0</v>
      </c>
      <c r="J146" s="63">
        <v>0</v>
      </c>
    </row>
    <row r="147" spans="1:10" s="64" customFormat="1" ht="10.199999999999999" x14ac:dyDescent="0.3">
      <c r="A147" s="36" t="s">
        <v>25</v>
      </c>
      <c r="B147" s="37"/>
      <c r="C147" s="37"/>
      <c r="D147" s="65"/>
      <c r="E147" s="63"/>
      <c r="F147" s="63"/>
      <c r="G147" s="63"/>
      <c r="H147" s="63"/>
      <c r="I147" s="62"/>
      <c r="J147" s="63"/>
    </row>
    <row r="148" spans="1:10" s="64" customFormat="1" ht="10.199999999999999" x14ac:dyDescent="0.3">
      <c r="A148" s="38" t="s">
        <v>129</v>
      </c>
      <c r="B148" s="37"/>
      <c r="C148" s="37">
        <v>180</v>
      </c>
      <c r="D148" s="65">
        <f>I148</f>
        <v>0</v>
      </c>
      <c r="E148" s="63" t="s">
        <v>103</v>
      </c>
      <c r="F148" s="63" t="s">
        <v>103</v>
      </c>
      <c r="G148" s="63" t="s">
        <v>103</v>
      </c>
      <c r="H148" s="63" t="s">
        <v>103</v>
      </c>
      <c r="I148" s="62"/>
      <c r="J148" s="63"/>
    </row>
    <row r="149" spans="1:10" s="64" customFormat="1" ht="10.199999999999999" x14ac:dyDescent="0.3">
      <c r="A149" s="38" t="s">
        <v>130</v>
      </c>
      <c r="B149" s="37"/>
      <c r="C149" s="37">
        <v>180</v>
      </c>
      <c r="D149" s="65">
        <f>I149</f>
        <v>0</v>
      </c>
      <c r="E149" s="63" t="s">
        <v>103</v>
      </c>
      <c r="F149" s="63" t="s">
        <v>103</v>
      </c>
      <c r="G149" s="63" t="s">
        <v>103</v>
      </c>
      <c r="H149" s="63" t="s">
        <v>103</v>
      </c>
      <c r="I149" s="62">
        <v>0</v>
      </c>
      <c r="J149" s="63"/>
    </row>
    <row r="150" spans="1:10" s="64" customFormat="1" ht="10.199999999999999" x14ac:dyDescent="0.3">
      <c r="A150" s="39" t="s">
        <v>131</v>
      </c>
      <c r="B150" s="37">
        <v>180</v>
      </c>
      <c r="C150" s="37">
        <v>400</v>
      </c>
      <c r="D150" s="62">
        <f>D152+D153+D154+D155</f>
        <v>0</v>
      </c>
      <c r="E150" s="63" t="s">
        <v>103</v>
      </c>
      <c r="F150" s="63" t="s">
        <v>103</v>
      </c>
      <c r="G150" s="63" t="s">
        <v>103</v>
      </c>
      <c r="H150" s="63" t="s">
        <v>103</v>
      </c>
      <c r="I150" s="62">
        <f>I152+I153+I154+I155</f>
        <v>0</v>
      </c>
      <c r="J150" s="63" t="s">
        <v>103</v>
      </c>
    </row>
    <row r="151" spans="1:10" s="64" customFormat="1" ht="10.199999999999999" x14ac:dyDescent="0.3">
      <c r="A151" s="36" t="s">
        <v>25</v>
      </c>
      <c r="B151" s="34"/>
      <c r="C151" s="34"/>
      <c r="D151" s="86"/>
      <c r="E151" s="63"/>
      <c r="F151" s="63"/>
      <c r="G151" s="63"/>
      <c r="H151" s="63"/>
      <c r="I151" s="62"/>
      <c r="J151" s="63"/>
    </row>
    <row r="152" spans="1:10" s="64" customFormat="1" ht="13.5" customHeight="1" x14ac:dyDescent="0.3">
      <c r="A152" s="36" t="s">
        <v>132</v>
      </c>
      <c r="B152" s="34"/>
      <c r="C152" s="34">
        <v>410</v>
      </c>
      <c r="D152" s="65">
        <f>I152</f>
        <v>0</v>
      </c>
      <c r="E152" s="63" t="s">
        <v>103</v>
      </c>
      <c r="F152" s="63" t="s">
        <v>103</v>
      </c>
      <c r="G152" s="63" t="s">
        <v>103</v>
      </c>
      <c r="H152" s="63" t="s">
        <v>103</v>
      </c>
      <c r="I152" s="62"/>
      <c r="J152" s="63" t="s">
        <v>103</v>
      </c>
    </row>
    <row r="153" spans="1:10" s="64" customFormat="1" ht="13.5" customHeight="1" x14ac:dyDescent="0.3">
      <c r="A153" s="36" t="s">
        <v>133</v>
      </c>
      <c r="B153" s="34"/>
      <c r="C153" s="34">
        <v>420</v>
      </c>
      <c r="D153" s="65">
        <f>I153</f>
        <v>0</v>
      </c>
      <c r="E153" s="63" t="s">
        <v>103</v>
      </c>
      <c r="F153" s="63" t="s">
        <v>103</v>
      </c>
      <c r="G153" s="63" t="s">
        <v>103</v>
      </c>
      <c r="H153" s="63" t="s">
        <v>103</v>
      </c>
      <c r="I153" s="62"/>
      <c r="J153" s="63" t="s">
        <v>103</v>
      </c>
    </row>
    <row r="154" spans="1:10" s="64" customFormat="1" ht="13.5" customHeight="1" x14ac:dyDescent="0.3">
      <c r="A154" s="36" t="s">
        <v>134</v>
      </c>
      <c r="B154" s="34"/>
      <c r="C154" s="34">
        <v>430</v>
      </c>
      <c r="D154" s="65">
        <f>I154</f>
        <v>0</v>
      </c>
      <c r="E154" s="63" t="s">
        <v>103</v>
      </c>
      <c r="F154" s="63" t="s">
        <v>103</v>
      </c>
      <c r="G154" s="63" t="s">
        <v>103</v>
      </c>
      <c r="H154" s="63" t="s">
        <v>103</v>
      </c>
      <c r="I154" s="62"/>
      <c r="J154" s="63" t="s">
        <v>103</v>
      </c>
    </row>
    <row r="155" spans="1:10" s="64" customFormat="1" ht="13.5" customHeight="1" x14ac:dyDescent="0.3">
      <c r="A155" s="36" t="s">
        <v>135</v>
      </c>
      <c r="B155" s="34"/>
      <c r="C155" s="34">
        <v>440</v>
      </c>
      <c r="D155" s="65">
        <f>I155</f>
        <v>0</v>
      </c>
      <c r="E155" s="63" t="s">
        <v>103</v>
      </c>
      <c r="F155" s="63" t="s">
        <v>103</v>
      </c>
      <c r="G155" s="63" t="s">
        <v>103</v>
      </c>
      <c r="H155" s="63" t="s">
        <v>103</v>
      </c>
      <c r="I155" s="62"/>
      <c r="J155" s="63" t="s">
        <v>103</v>
      </c>
    </row>
    <row r="156" spans="1:10" s="84" customFormat="1" ht="11.4" customHeight="1" x14ac:dyDescent="0.3">
      <c r="A156" s="77" t="s">
        <v>136</v>
      </c>
      <c r="B156" s="78"/>
      <c r="C156" s="79"/>
      <c r="D156" s="62">
        <f t="shared" ref="D156:J156" si="15">D157+D163+D167+D170+D179</f>
        <v>36405943.270000003</v>
      </c>
      <c r="E156" s="62">
        <f t="shared" si="15"/>
        <v>30933411.27</v>
      </c>
      <c r="F156" s="62">
        <f t="shared" si="15"/>
        <v>0</v>
      </c>
      <c r="G156" s="62">
        <f t="shared" si="15"/>
        <v>0</v>
      </c>
      <c r="H156" s="62">
        <f t="shared" si="15"/>
        <v>0</v>
      </c>
      <c r="I156" s="62">
        <f t="shared" si="15"/>
        <v>5472532</v>
      </c>
      <c r="J156" s="62">
        <f t="shared" si="15"/>
        <v>0</v>
      </c>
    </row>
    <row r="157" spans="1:10" s="84" customFormat="1" ht="13.95" customHeight="1" x14ac:dyDescent="0.3">
      <c r="A157" s="40" t="s">
        <v>137</v>
      </c>
      <c r="B157" s="34"/>
      <c r="C157" s="34"/>
      <c r="D157" s="62">
        <f t="shared" ref="D157:I157" si="16">D159+D160+D161+D162</f>
        <v>26803491.490000002</v>
      </c>
      <c r="E157" s="62">
        <f t="shared" si="16"/>
        <v>22405839</v>
      </c>
      <c r="F157" s="62">
        <f t="shared" si="16"/>
        <v>0</v>
      </c>
      <c r="G157" s="62">
        <f t="shared" si="16"/>
        <v>0</v>
      </c>
      <c r="H157" s="62">
        <f t="shared" si="16"/>
        <v>0</v>
      </c>
      <c r="I157" s="62">
        <f t="shared" si="16"/>
        <v>4397652.49</v>
      </c>
      <c r="J157" s="62">
        <f>K157+L157</f>
        <v>0</v>
      </c>
    </row>
    <row r="158" spans="1:10" s="84" customFormat="1" ht="13.95" customHeight="1" x14ac:dyDescent="0.3">
      <c r="A158" s="40" t="s">
        <v>25</v>
      </c>
      <c r="B158" s="34"/>
      <c r="C158" s="34"/>
      <c r="D158" s="65"/>
      <c r="E158" s="62"/>
      <c r="F158" s="62"/>
      <c r="G158" s="62"/>
      <c r="H158" s="62"/>
      <c r="I158" s="62"/>
      <c r="J158" s="62"/>
    </row>
    <row r="159" spans="1:10" s="84" customFormat="1" ht="23.25" customHeight="1" x14ac:dyDescent="0.3">
      <c r="A159" s="40" t="s">
        <v>138</v>
      </c>
      <c r="B159" s="34">
        <v>210</v>
      </c>
      <c r="C159" s="34">
        <v>111</v>
      </c>
      <c r="D159" s="65">
        <f>E159+F159+G159+H159+I159</f>
        <v>20597404.420000002</v>
      </c>
      <c r="E159" s="62">
        <f>17208255.76</f>
        <v>17208255.760000002</v>
      </c>
      <c r="F159" s="62">
        <v>0</v>
      </c>
      <c r="G159" s="62"/>
      <c r="H159" s="62"/>
      <c r="I159" s="62">
        <f>3339416.66+49732</f>
        <v>3389148.66</v>
      </c>
      <c r="J159" s="62"/>
    </row>
    <row r="160" spans="1:10" s="84" customFormat="1" ht="23.25" customHeight="1" x14ac:dyDescent="0.3">
      <c r="A160" s="40" t="s">
        <v>139</v>
      </c>
      <c r="B160" s="34"/>
      <c r="C160" s="34">
        <v>112</v>
      </c>
      <c r="D160" s="65">
        <f>E160+F160+G160+H160+I160</f>
        <v>690</v>
      </c>
      <c r="E160" s="62">
        <v>690</v>
      </c>
      <c r="F160" s="62">
        <v>0</v>
      </c>
      <c r="G160" s="62"/>
      <c r="H160" s="62"/>
      <c r="I160" s="62">
        <v>0</v>
      </c>
      <c r="J160" s="62"/>
    </row>
    <row r="161" spans="1:10" s="84" customFormat="1" ht="30.75" customHeight="1" x14ac:dyDescent="0.3">
      <c r="A161" s="40" t="s">
        <v>140</v>
      </c>
      <c r="B161" s="34"/>
      <c r="C161" s="34">
        <v>119</v>
      </c>
      <c r="D161" s="65">
        <f>E161+F161+G161+H161+I161</f>
        <v>0</v>
      </c>
      <c r="E161" s="62">
        <v>0</v>
      </c>
      <c r="F161" s="62">
        <v>0</v>
      </c>
      <c r="G161" s="62"/>
      <c r="H161" s="62"/>
      <c r="I161" s="62">
        <v>0</v>
      </c>
      <c r="J161" s="62"/>
    </row>
    <row r="162" spans="1:10" s="84" customFormat="1" ht="23.25" customHeight="1" x14ac:dyDescent="0.3">
      <c r="A162" s="40" t="s">
        <v>141</v>
      </c>
      <c r="B162" s="34">
        <v>211</v>
      </c>
      <c r="C162" s="34">
        <v>119</v>
      </c>
      <c r="D162" s="65">
        <f>E162+F162+G162+H162+I162</f>
        <v>6205397.0700000003</v>
      </c>
      <c r="E162" s="62">
        <v>5196893.24</v>
      </c>
      <c r="F162" s="62">
        <v>0</v>
      </c>
      <c r="G162" s="62"/>
      <c r="H162" s="62"/>
      <c r="I162" s="62">
        <v>1008503.83</v>
      </c>
      <c r="J162" s="62"/>
    </row>
    <row r="163" spans="1:10" s="84" customFormat="1" ht="39.75" customHeight="1" x14ac:dyDescent="0.3">
      <c r="A163" s="40" t="s">
        <v>142</v>
      </c>
      <c r="B163" s="34">
        <v>220</v>
      </c>
      <c r="C163" s="34">
        <v>320</v>
      </c>
      <c r="D163" s="62">
        <f>E163+F163+G163+H163+I163</f>
        <v>0</v>
      </c>
      <c r="E163" s="62">
        <f>E165+E166</f>
        <v>0</v>
      </c>
      <c r="F163" s="62">
        <v>0</v>
      </c>
      <c r="G163" s="62">
        <f>G165+G166</f>
        <v>0</v>
      </c>
      <c r="H163" s="62">
        <f>H165+H166</f>
        <v>0</v>
      </c>
      <c r="I163" s="62">
        <f>I165+I166</f>
        <v>0</v>
      </c>
      <c r="J163" s="62">
        <f>J165+J166</f>
        <v>0</v>
      </c>
    </row>
    <row r="164" spans="1:10" s="84" customFormat="1" ht="13.5" customHeight="1" x14ac:dyDescent="0.3">
      <c r="A164" s="40" t="s">
        <v>143</v>
      </c>
      <c r="B164" s="34"/>
      <c r="C164" s="34"/>
      <c r="D164" s="65"/>
      <c r="E164" s="62"/>
      <c r="F164" s="62"/>
      <c r="G164" s="62"/>
      <c r="H164" s="62"/>
      <c r="I164" s="62"/>
      <c r="J164" s="62"/>
    </row>
    <row r="165" spans="1:10" s="84" customFormat="1" ht="13.2" customHeight="1" x14ac:dyDescent="0.3">
      <c r="A165" s="80" t="s">
        <v>144</v>
      </c>
      <c r="B165" s="81"/>
      <c r="C165" s="37">
        <v>321</v>
      </c>
      <c r="D165" s="65">
        <f>E165+F165+G165+H165+I165</f>
        <v>0</v>
      </c>
      <c r="E165" s="62">
        <v>0</v>
      </c>
      <c r="F165" s="62">
        <v>0</v>
      </c>
      <c r="G165" s="62"/>
      <c r="H165" s="62"/>
      <c r="I165" s="62">
        <v>0</v>
      </c>
      <c r="J165" s="62"/>
    </row>
    <row r="166" spans="1:10" s="84" customFormat="1" ht="21" customHeight="1" x14ac:dyDescent="0.3">
      <c r="A166" s="36" t="s">
        <v>145</v>
      </c>
      <c r="B166" s="34"/>
      <c r="C166" s="34">
        <v>323</v>
      </c>
      <c r="D166" s="65">
        <f>E166+F166+G166+H166+I166</f>
        <v>0</v>
      </c>
      <c r="E166" s="62"/>
      <c r="F166" s="62">
        <v>0</v>
      </c>
      <c r="G166" s="62"/>
      <c r="H166" s="62"/>
      <c r="I166" s="62">
        <v>0</v>
      </c>
      <c r="J166" s="62"/>
    </row>
    <row r="167" spans="1:10" s="84" customFormat="1" ht="13.2" customHeight="1" x14ac:dyDescent="0.3">
      <c r="A167" s="36" t="s">
        <v>146</v>
      </c>
      <c r="B167" s="34"/>
      <c r="C167" s="34">
        <v>830</v>
      </c>
      <c r="D167" s="65">
        <f>E167+F167+G167+H167+I167</f>
        <v>0</v>
      </c>
      <c r="E167" s="62">
        <f t="shared" ref="E167:J167" si="17">E169</f>
        <v>0</v>
      </c>
      <c r="F167" s="62">
        <f t="shared" si="17"/>
        <v>0</v>
      </c>
      <c r="G167" s="62">
        <f t="shared" si="17"/>
        <v>0</v>
      </c>
      <c r="H167" s="62">
        <f t="shared" si="17"/>
        <v>0</v>
      </c>
      <c r="I167" s="62">
        <f t="shared" si="17"/>
        <v>0</v>
      </c>
      <c r="J167" s="62">
        <f t="shared" si="17"/>
        <v>0</v>
      </c>
    </row>
    <row r="168" spans="1:10" s="84" customFormat="1" ht="13.2" customHeight="1" x14ac:dyDescent="0.3">
      <c r="A168" s="40" t="s">
        <v>143</v>
      </c>
      <c r="B168" s="34"/>
      <c r="C168" s="34"/>
      <c r="D168" s="65"/>
      <c r="E168" s="62"/>
      <c r="F168" s="62"/>
      <c r="G168" s="62"/>
      <c r="H168" s="62"/>
      <c r="I168" s="62"/>
      <c r="J168" s="62"/>
    </row>
    <row r="169" spans="1:10" s="84" customFormat="1" ht="78" customHeight="1" x14ac:dyDescent="0.3">
      <c r="A169" s="36" t="s">
        <v>147</v>
      </c>
      <c r="B169" s="34"/>
      <c r="C169" s="34">
        <v>831</v>
      </c>
      <c r="D169" s="65">
        <f>E169+F169+G169+H169+I169</f>
        <v>0</v>
      </c>
      <c r="E169" s="62"/>
      <c r="F169" s="62"/>
      <c r="G169" s="62"/>
      <c r="H169" s="62"/>
      <c r="I169" s="62">
        <v>0</v>
      </c>
      <c r="J169" s="62"/>
    </row>
    <row r="170" spans="1:10" s="84" customFormat="1" ht="16.5" customHeight="1" x14ac:dyDescent="0.3">
      <c r="A170" s="40" t="s">
        <v>148</v>
      </c>
      <c r="B170" s="34">
        <v>230</v>
      </c>
      <c r="C170" s="34">
        <v>850</v>
      </c>
      <c r="D170" s="65">
        <f>E170+F170+G170+H170+I170</f>
        <v>3523294.71</v>
      </c>
      <c r="E170" s="65">
        <f>E172+E176+E177</f>
        <v>3206197.54</v>
      </c>
      <c r="F170" s="65">
        <f>F172+F176+F177</f>
        <v>0</v>
      </c>
      <c r="G170" s="65">
        <f>G172+G176+G177</f>
        <v>0</v>
      </c>
      <c r="H170" s="65">
        <f>H172+H176+H177</f>
        <v>0</v>
      </c>
      <c r="I170" s="65">
        <f>I172+I176+I177</f>
        <v>317097.17</v>
      </c>
      <c r="J170" s="62">
        <f>J174+J175+J176+J177</f>
        <v>0</v>
      </c>
    </row>
    <row r="171" spans="1:10" s="84" customFormat="1" ht="14.25" customHeight="1" x14ac:dyDescent="0.3">
      <c r="A171" s="40" t="s">
        <v>143</v>
      </c>
      <c r="B171" s="34"/>
      <c r="C171" s="34"/>
      <c r="D171" s="65"/>
      <c r="E171" s="62"/>
      <c r="F171" s="62"/>
      <c r="G171" s="62"/>
      <c r="H171" s="62"/>
      <c r="I171" s="62"/>
      <c r="J171" s="62"/>
    </row>
    <row r="172" spans="1:10" s="84" customFormat="1" ht="24" customHeight="1" x14ac:dyDescent="0.3">
      <c r="A172" s="40" t="s">
        <v>149</v>
      </c>
      <c r="B172" s="41"/>
      <c r="C172" s="34">
        <v>851</v>
      </c>
      <c r="D172" s="65">
        <f t="shared" ref="D172:J172" si="18">D174+D175</f>
        <v>3523294.71</v>
      </c>
      <c r="E172" s="65">
        <f t="shared" si="18"/>
        <v>3206197.54</v>
      </c>
      <c r="F172" s="65">
        <f t="shared" si="18"/>
        <v>0</v>
      </c>
      <c r="G172" s="65">
        <f t="shared" si="18"/>
        <v>0</v>
      </c>
      <c r="H172" s="65">
        <f t="shared" si="18"/>
        <v>0</v>
      </c>
      <c r="I172" s="65">
        <f t="shared" si="18"/>
        <v>317097.17</v>
      </c>
      <c r="J172" s="65">
        <f t="shared" si="18"/>
        <v>0</v>
      </c>
    </row>
    <row r="173" spans="1:10" s="84" customFormat="1" ht="16.5" customHeight="1" x14ac:dyDescent="0.3">
      <c r="A173" s="40" t="s">
        <v>143</v>
      </c>
      <c r="B173" s="34"/>
      <c r="C173" s="34"/>
      <c r="D173" s="65"/>
      <c r="E173" s="62"/>
      <c r="F173" s="62"/>
      <c r="G173" s="62"/>
      <c r="H173" s="62"/>
      <c r="I173" s="62"/>
      <c r="J173" s="62"/>
    </row>
    <row r="174" spans="1:10" s="84" customFormat="1" ht="11.4" customHeight="1" x14ac:dyDescent="0.3">
      <c r="A174" s="40" t="s">
        <v>150</v>
      </c>
      <c r="B174" s="34"/>
      <c r="C174" s="34">
        <v>851</v>
      </c>
      <c r="D174" s="65">
        <f>E174+F174+G174+H174+I174</f>
        <v>3523294.71</v>
      </c>
      <c r="E174" s="62">
        <v>3206197.54</v>
      </c>
      <c r="F174" s="62">
        <v>0</v>
      </c>
      <c r="G174" s="62"/>
      <c r="H174" s="62"/>
      <c r="I174" s="62">
        <v>317097.17</v>
      </c>
      <c r="J174" s="62"/>
    </row>
    <row r="175" spans="1:10" s="84" customFormat="1" ht="11.4" customHeight="1" x14ac:dyDescent="0.3">
      <c r="A175" s="40" t="s">
        <v>151</v>
      </c>
      <c r="B175" s="34"/>
      <c r="C175" s="34">
        <v>851</v>
      </c>
      <c r="D175" s="65">
        <f>E175+F175+G175+H175+I175</f>
        <v>0</v>
      </c>
      <c r="E175" s="62"/>
      <c r="F175" s="62"/>
      <c r="G175" s="62"/>
      <c r="H175" s="62"/>
      <c r="I175" s="62"/>
      <c r="J175" s="62"/>
    </row>
    <row r="176" spans="1:10" s="84" customFormat="1" ht="11.4" customHeight="1" x14ac:dyDescent="0.3">
      <c r="A176" s="40" t="s">
        <v>152</v>
      </c>
      <c r="B176" s="34"/>
      <c r="C176" s="34">
        <v>852</v>
      </c>
      <c r="D176" s="65">
        <f>E176+F176+G176+H176+I176</f>
        <v>0</v>
      </c>
      <c r="E176" s="62"/>
      <c r="F176" s="62"/>
      <c r="G176" s="62"/>
      <c r="H176" s="62"/>
      <c r="I176" s="62"/>
      <c r="J176" s="62"/>
    </row>
    <row r="177" spans="1:10" s="84" customFormat="1" ht="11.4" customHeight="1" x14ac:dyDescent="0.3">
      <c r="A177" s="40" t="s">
        <v>153</v>
      </c>
      <c r="B177" s="34"/>
      <c r="C177" s="34">
        <v>853</v>
      </c>
      <c r="D177" s="65">
        <f>E177+F177+G177+H177+I177</f>
        <v>0</v>
      </c>
      <c r="E177" s="62"/>
      <c r="F177" s="62"/>
      <c r="G177" s="62"/>
      <c r="H177" s="62"/>
      <c r="I177" s="62">
        <v>0</v>
      </c>
      <c r="J177" s="62"/>
    </row>
    <row r="178" spans="1:10" s="84" customFormat="1" ht="11.4" customHeight="1" x14ac:dyDescent="0.3">
      <c r="A178" s="40" t="s">
        <v>154</v>
      </c>
      <c r="B178" s="34">
        <v>240</v>
      </c>
      <c r="C178" s="34"/>
      <c r="D178" s="65">
        <f>E178+F178+G178+H178+I178</f>
        <v>0</v>
      </c>
      <c r="E178" s="62"/>
      <c r="F178" s="62"/>
      <c r="G178" s="62"/>
      <c r="H178" s="62"/>
      <c r="I178" s="62"/>
      <c r="J178" s="62"/>
    </row>
    <row r="179" spans="1:10" s="84" customFormat="1" ht="24" customHeight="1" x14ac:dyDescent="0.3">
      <c r="A179" s="40" t="s">
        <v>155</v>
      </c>
      <c r="B179" s="34"/>
      <c r="C179" s="34">
        <v>240</v>
      </c>
      <c r="D179" s="62">
        <f>D180+D181</f>
        <v>6079157.0700000003</v>
      </c>
      <c r="E179" s="62">
        <f t="shared" ref="E179:J179" si="19">E180+E181</f>
        <v>5321374.7300000004</v>
      </c>
      <c r="F179" s="62">
        <f t="shared" si="19"/>
        <v>0</v>
      </c>
      <c r="G179" s="62">
        <f t="shared" si="19"/>
        <v>0</v>
      </c>
      <c r="H179" s="62">
        <f t="shared" si="19"/>
        <v>0</v>
      </c>
      <c r="I179" s="62">
        <f t="shared" si="19"/>
        <v>757782.33999999985</v>
      </c>
      <c r="J179" s="62">
        <f t="shared" si="19"/>
        <v>0</v>
      </c>
    </row>
    <row r="180" spans="1:10" s="84" customFormat="1" ht="21.6" customHeight="1" x14ac:dyDescent="0.3">
      <c r="A180" s="40" t="s">
        <v>156</v>
      </c>
      <c r="B180" s="34">
        <v>250</v>
      </c>
      <c r="C180" s="34"/>
      <c r="D180" s="65">
        <f>E180+F180+G180+H180+I180</f>
        <v>0</v>
      </c>
      <c r="E180" s="62"/>
      <c r="F180" s="62"/>
      <c r="G180" s="62"/>
      <c r="H180" s="62"/>
      <c r="I180" s="62"/>
      <c r="J180" s="62"/>
    </row>
    <row r="181" spans="1:10" s="84" customFormat="1" ht="14.25" customHeight="1" x14ac:dyDescent="0.3">
      <c r="A181" s="40" t="s">
        <v>157</v>
      </c>
      <c r="B181" s="34">
        <v>260</v>
      </c>
      <c r="C181" s="34"/>
      <c r="D181" s="65">
        <f>D183+D192</f>
        <v>6079157.0700000003</v>
      </c>
      <c r="E181" s="65">
        <f>E183+E192</f>
        <v>5321374.7300000004</v>
      </c>
      <c r="F181" s="65">
        <f>F183+F192</f>
        <v>0</v>
      </c>
      <c r="G181" s="65">
        <f>G183+G192</f>
        <v>0</v>
      </c>
      <c r="H181" s="65">
        <f>H183+H192</f>
        <v>0</v>
      </c>
      <c r="I181" s="65">
        <f>I192</f>
        <v>757782.33999999985</v>
      </c>
      <c r="J181" s="65">
        <f>J183+J192</f>
        <v>0</v>
      </c>
    </row>
    <row r="182" spans="1:10" s="84" customFormat="1" ht="10.5" customHeight="1" x14ac:dyDescent="0.3">
      <c r="A182" s="40" t="s">
        <v>143</v>
      </c>
      <c r="B182" s="34"/>
      <c r="C182" s="34"/>
      <c r="D182" s="65"/>
      <c r="E182" s="62"/>
      <c r="F182" s="62"/>
      <c r="G182" s="62"/>
      <c r="H182" s="62"/>
      <c r="I182" s="62"/>
      <c r="J182" s="62"/>
    </row>
    <row r="183" spans="1:10" s="84" customFormat="1" ht="39" customHeight="1" x14ac:dyDescent="0.3">
      <c r="A183" s="40" t="s">
        <v>158</v>
      </c>
      <c r="B183" s="34"/>
      <c r="C183" s="34">
        <v>243</v>
      </c>
      <c r="D183" s="65">
        <f>D185+D186+D187+D188+D189+D190+D191</f>
        <v>0</v>
      </c>
      <c r="E183" s="62">
        <f>E185+E186+E187+E188+E189+E190+E191</f>
        <v>0</v>
      </c>
      <c r="F183" s="62">
        <f>F185+F186+F187+F188+F189+F190+F191</f>
        <v>0</v>
      </c>
      <c r="G183" s="62">
        <f>G185+G186+G187+G188+G189+G190+G191</f>
        <v>0</v>
      </c>
      <c r="H183" s="62">
        <f>H184+H185+H186+H187+H188+H189+H190</f>
        <v>0</v>
      </c>
      <c r="I183" s="63" t="s">
        <v>103</v>
      </c>
      <c r="J183" s="62">
        <f>J184+J185+J186+J187+J188+J189+J190</f>
        <v>0</v>
      </c>
    </row>
    <row r="184" spans="1:10" s="84" customFormat="1" ht="11.25" customHeight="1" x14ac:dyDescent="0.3">
      <c r="A184" s="40" t="s">
        <v>143</v>
      </c>
      <c r="B184" s="34"/>
      <c r="C184" s="34"/>
      <c r="D184" s="65"/>
      <c r="E184" s="62"/>
      <c r="F184" s="62"/>
      <c r="G184" s="62"/>
      <c r="H184" s="62"/>
      <c r="I184" s="62"/>
      <c r="J184" s="62"/>
    </row>
    <row r="185" spans="1:10" s="84" customFormat="1" ht="22.2" customHeight="1" x14ac:dyDescent="0.3">
      <c r="A185" s="40" t="s">
        <v>159</v>
      </c>
      <c r="B185" s="34"/>
      <c r="C185" s="34">
        <v>243</v>
      </c>
      <c r="D185" s="65">
        <f t="shared" ref="D185:D191" si="20">E185+F185+G185+H185</f>
        <v>0</v>
      </c>
      <c r="E185" s="62"/>
      <c r="F185" s="62"/>
      <c r="G185" s="62"/>
      <c r="H185" s="62"/>
      <c r="I185" s="63" t="s">
        <v>103</v>
      </c>
      <c r="J185" s="62"/>
    </row>
    <row r="186" spans="1:10" s="84" customFormat="1" ht="24.75" customHeight="1" x14ac:dyDescent="0.3">
      <c r="A186" s="40" t="s">
        <v>160</v>
      </c>
      <c r="B186" s="34"/>
      <c r="C186" s="34">
        <v>243</v>
      </c>
      <c r="D186" s="65">
        <f t="shared" si="20"/>
        <v>0</v>
      </c>
      <c r="E186" s="62"/>
      <c r="F186" s="62"/>
      <c r="G186" s="62"/>
      <c r="H186" s="62"/>
      <c r="I186" s="63" t="s">
        <v>103</v>
      </c>
      <c r="J186" s="62"/>
    </row>
    <row r="187" spans="1:10" s="84" customFormat="1" ht="24.75" customHeight="1" x14ac:dyDescent="0.3">
      <c r="A187" s="40" t="s">
        <v>161</v>
      </c>
      <c r="B187" s="34"/>
      <c r="C187" s="34">
        <v>243</v>
      </c>
      <c r="D187" s="65">
        <f t="shared" si="20"/>
        <v>0</v>
      </c>
      <c r="E187" s="62"/>
      <c r="F187" s="62"/>
      <c r="G187" s="62"/>
      <c r="H187" s="62"/>
      <c r="I187" s="63" t="s">
        <v>103</v>
      </c>
      <c r="J187" s="62"/>
    </row>
    <row r="188" spans="1:10" s="84" customFormat="1" ht="24.75" customHeight="1" x14ac:dyDescent="0.3">
      <c r="A188" s="40" t="s">
        <v>162</v>
      </c>
      <c r="B188" s="34"/>
      <c r="C188" s="34">
        <v>243</v>
      </c>
      <c r="D188" s="65">
        <f t="shared" si="20"/>
        <v>0</v>
      </c>
      <c r="E188" s="62"/>
      <c r="F188" s="62"/>
      <c r="G188" s="62"/>
      <c r="H188" s="62"/>
      <c r="I188" s="63" t="s">
        <v>103</v>
      </c>
      <c r="J188" s="62"/>
    </row>
    <row r="189" spans="1:10" s="84" customFormat="1" ht="24.75" customHeight="1" x14ac:dyDescent="0.3">
      <c r="A189" s="40" t="s">
        <v>163</v>
      </c>
      <c r="B189" s="34"/>
      <c r="C189" s="34">
        <v>243</v>
      </c>
      <c r="D189" s="65">
        <f t="shared" si="20"/>
        <v>0</v>
      </c>
      <c r="E189" s="62"/>
      <c r="F189" s="62"/>
      <c r="G189" s="62"/>
      <c r="H189" s="62"/>
      <c r="I189" s="63" t="s">
        <v>103</v>
      </c>
      <c r="J189" s="62"/>
    </row>
    <row r="190" spans="1:10" s="84" customFormat="1" ht="24.75" customHeight="1" x14ac:dyDescent="0.3">
      <c r="A190" s="40" t="s">
        <v>164</v>
      </c>
      <c r="B190" s="34"/>
      <c r="C190" s="34">
        <v>243</v>
      </c>
      <c r="D190" s="65">
        <f t="shared" si="20"/>
        <v>0</v>
      </c>
      <c r="E190" s="62"/>
      <c r="F190" s="62"/>
      <c r="G190" s="62"/>
      <c r="H190" s="62"/>
      <c r="I190" s="63" t="s">
        <v>103</v>
      </c>
      <c r="J190" s="62"/>
    </row>
    <row r="191" spans="1:10" s="84" customFormat="1" ht="15.6" customHeight="1" x14ac:dyDescent="0.3">
      <c r="A191" s="40" t="s">
        <v>165</v>
      </c>
      <c r="B191" s="34"/>
      <c r="C191" s="34">
        <v>243</v>
      </c>
      <c r="D191" s="65">
        <f t="shared" si="20"/>
        <v>0</v>
      </c>
      <c r="E191" s="62"/>
      <c r="F191" s="62"/>
      <c r="G191" s="62"/>
      <c r="H191" s="62"/>
      <c r="I191" s="63" t="s">
        <v>103</v>
      </c>
      <c r="J191" s="62"/>
    </row>
    <row r="192" spans="1:10" s="84" customFormat="1" ht="24.6" customHeight="1" x14ac:dyDescent="0.3">
      <c r="A192" s="36" t="s">
        <v>294</v>
      </c>
      <c r="B192" s="34"/>
      <c r="C192" s="34">
        <v>244</v>
      </c>
      <c r="D192" s="62">
        <f t="shared" ref="D192:J192" si="21">D194+D195+D196+D202+D203+D204+D205+D206+D207+D208</f>
        <v>6079157.0700000003</v>
      </c>
      <c r="E192" s="62">
        <f t="shared" si="21"/>
        <v>5321374.7300000004</v>
      </c>
      <c r="F192" s="62">
        <f t="shared" si="21"/>
        <v>0</v>
      </c>
      <c r="G192" s="62">
        <f t="shared" si="21"/>
        <v>0</v>
      </c>
      <c r="H192" s="62">
        <f t="shared" si="21"/>
        <v>0</v>
      </c>
      <c r="I192" s="62">
        <f t="shared" si="21"/>
        <v>757782.33999999985</v>
      </c>
      <c r="J192" s="62">
        <f t="shared" si="21"/>
        <v>0</v>
      </c>
    </row>
    <row r="193" spans="1:10" s="84" customFormat="1" ht="10.95" customHeight="1" x14ac:dyDescent="0.3">
      <c r="A193" s="36" t="s">
        <v>143</v>
      </c>
      <c r="B193" s="34"/>
      <c r="C193" s="34"/>
      <c r="D193" s="65"/>
      <c r="E193" s="62"/>
      <c r="F193" s="62"/>
      <c r="G193" s="62"/>
      <c r="H193" s="62"/>
      <c r="I193" s="62"/>
      <c r="J193" s="62"/>
    </row>
    <row r="194" spans="1:10" s="84" customFormat="1" ht="14.25" customHeight="1" x14ac:dyDescent="0.3">
      <c r="A194" s="40" t="s">
        <v>166</v>
      </c>
      <c r="B194" s="34"/>
      <c r="C194" s="34">
        <v>244</v>
      </c>
      <c r="D194" s="65">
        <f>E194+F194+G194+H194+I194</f>
        <v>127828.92</v>
      </c>
      <c r="E194" s="62">
        <v>124544.51</v>
      </c>
      <c r="F194" s="62"/>
      <c r="G194" s="62"/>
      <c r="H194" s="62"/>
      <c r="I194" s="62">
        <v>3284.41</v>
      </c>
      <c r="J194" s="62"/>
    </row>
    <row r="195" spans="1:10" s="84" customFormat="1" ht="18.75" customHeight="1" x14ac:dyDescent="0.3">
      <c r="A195" s="40" t="s">
        <v>159</v>
      </c>
      <c r="B195" s="34"/>
      <c r="C195" s="34">
        <v>244</v>
      </c>
      <c r="D195" s="65">
        <f>E195+F195+G195+H195+I195</f>
        <v>0</v>
      </c>
      <c r="E195" s="62">
        <v>0</v>
      </c>
      <c r="F195" s="62"/>
      <c r="G195" s="62"/>
      <c r="H195" s="62"/>
      <c r="I195" s="62">
        <v>0</v>
      </c>
      <c r="J195" s="62"/>
    </row>
    <row r="196" spans="1:10" s="84" customFormat="1" ht="24.75" customHeight="1" x14ac:dyDescent="0.3">
      <c r="A196" s="40" t="s">
        <v>167</v>
      </c>
      <c r="B196" s="34"/>
      <c r="C196" s="34">
        <v>244</v>
      </c>
      <c r="D196" s="65">
        <f>E196+F196+G196+H196+I196</f>
        <v>2167897.7799999998</v>
      </c>
      <c r="E196" s="62">
        <f>E198+E199+E200+E201</f>
        <v>1856419.96</v>
      </c>
      <c r="F196" s="62">
        <f>F198+F199+F200+F201</f>
        <v>0</v>
      </c>
      <c r="G196" s="62">
        <f>G198+G199+G200+G201</f>
        <v>0</v>
      </c>
      <c r="H196" s="62">
        <f>H198+H199+H200+H201</f>
        <v>0</v>
      </c>
      <c r="I196" s="62">
        <f>I197+I198+I199+I200+I201</f>
        <v>311477.81999999995</v>
      </c>
      <c r="J196" s="62">
        <f>J197+J198+J199+J200+J201</f>
        <v>0</v>
      </c>
    </row>
    <row r="197" spans="1:10" s="84" customFormat="1" ht="13.2" customHeight="1" x14ac:dyDescent="0.3">
      <c r="A197" s="40" t="s">
        <v>25</v>
      </c>
      <c r="B197" s="34"/>
      <c r="C197" s="34"/>
      <c r="D197" s="65"/>
      <c r="E197" s="62"/>
      <c r="F197" s="62"/>
      <c r="G197" s="62"/>
      <c r="H197" s="62"/>
      <c r="I197" s="62"/>
      <c r="J197" s="62"/>
    </row>
    <row r="198" spans="1:10" s="84" customFormat="1" ht="13.2" customHeight="1" x14ac:dyDescent="0.3">
      <c r="A198" s="40" t="s">
        <v>168</v>
      </c>
      <c r="B198" s="34"/>
      <c r="C198" s="34"/>
      <c r="D198" s="65">
        <f t="shared" ref="D198:D218" si="22">E198+F198+G198+H198+I198</f>
        <v>1402500.96</v>
      </c>
      <c r="E198" s="62">
        <v>1374892.55</v>
      </c>
      <c r="F198" s="62"/>
      <c r="G198" s="62"/>
      <c r="H198" s="62"/>
      <c r="I198" s="62">
        <v>27608.41</v>
      </c>
      <c r="J198" s="62"/>
    </row>
    <row r="199" spans="1:10" s="84" customFormat="1" ht="13.2" customHeight="1" x14ac:dyDescent="0.3">
      <c r="A199" s="40" t="s">
        <v>169</v>
      </c>
      <c r="B199" s="34"/>
      <c r="C199" s="34"/>
      <c r="D199" s="65">
        <f t="shared" si="22"/>
        <v>0</v>
      </c>
      <c r="E199" s="62">
        <v>0</v>
      </c>
      <c r="F199" s="62"/>
      <c r="G199" s="62"/>
      <c r="H199" s="62"/>
      <c r="I199" s="62">
        <v>0</v>
      </c>
      <c r="J199" s="62"/>
    </row>
    <row r="200" spans="1:10" s="84" customFormat="1" ht="13.2" customHeight="1" x14ac:dyDescent="0.3">
      <c r="A200" s="40" t="s">
        <v>170</v>
      </c>
      <c r="B200" s="34"/>
      <c r="C200" s="34"/>
      <c r="D200" s="65">
        <f t="shared" si="22"/>
        <v>579090.01</v>
      </c>
      <c r="E200" s="62">
        <v>337266.27</v>
      </c>
      <c r="F200" s="62"/>
      <c r="G200" s="62"/>
      <c r="H200" s="62"/>
      <c r="I200" s="62">
        <v>241823.74</v>
      </c>
      <c r="J200" s="62"/>
    </row>
    <row r="201" spans="1:10" s="84" customFormat="1" ht="13.2" customHeight="1" x14ac:dyDescent="0.3">
      <c r="A201" s="40" t="s">
        <v>171</v>
      </c>
      <c r="B201" s="34"/>
      <c r="C201" s="34"/>
      <c r="D201" s="65">
        <f t="shared" si="22"/>
        <v>186306.81</v>
      </c>
      <c r="E201" s="62">
        <v>144261.14000000001</v>
      </c>
      <c r="F201" s="62"/>
      <c r="G201" s="62"/>
      <c r="H201" s="62"/>
      <c r="I201" s="62">
        <v>42045.67</v>
      </c>
      <c r="J201" s="62"/>
    </row>
    <row r="202" spans="1:10" s="84" customFormat="1" ht="25.5" customHeight="1" x14ac:dyDescent="0.3">
      <c r="A202" s="40" t="s">
        <v>172</v>
      </c>
      <c r="B202" s="34"/>
      <c r="C202" s="34">
        <v>244</v>
      </c>
      <c r="D202" s="65">
        <f t="shared" si="22"/>
        <v>0</v>
      </c>
      <c r="E202" s="62"/>
      <c r="F202" s="62"/>
      <c r="G202" s="62"/>
      <c r="H202" s="62"/>
      <c r="I202" s="62"/>
      <c r="J202" s="62"/>
    </row>
    <row r="203" spans="1:10" s="84" customFormat="1" ht="25.5" customHeight="1" x14ac:dyDescent="0.3">
      <c r="A203" s="40" t="s">
        <v>160</v>
      </c>
      <c r="B203" s="34"/>
      <c r="C203" s="34">
        <v>244</v>
      </c>
      <c r="D203" s="65">
        <f t="shared" si="22"/>
        <v>2082013.1400000001</v>
      </c>
      <c r="E203" s="62">
        <v>1937723.35</v>
      </c>
      <c r="F203" s="62"/>
      <c r="G203" s="62"/>
      <c r="H203" s="62"/>
      <c r="I203" s="62">
        <v>144289.79</v>
      </c>
      <c r="J203" s="62"/>
    </row>
    <row r="204" spans="1:10" s="84" customFormat="1" ht="25.5" customHeight="1" x14ac:dyDescent="0.3">
      <c r="A204" s="40" t="s">
        <v>161</v>
      </c>
      <c r="B204" s="34"/>
      <c r="C204" s="34">
        <v>244</v>
      </c>
      <c r="D204" s="65">
        <f t="shared" si="22"/>
        <v>453917.23</v>
      </c>
      <c r="E204" s="62">
        <v>306917.23</v>
      </c>
      <c r="F204" s="62"/>
      <c r="G204" s="62"/>
      <c r="H204" s="62"/>
      <c r="I204" s="62">
        <v>147000</v>
      </c>
      <c r="J204" s="62"/>
    </row>
    <row r="205" spans="1:10" s="84" customFormat="1" ht="25.5" customHeight="1" x14ac:dyDescent="0.3">
      <c r="A205" s="40" t="s">
        <v>162</v>
      </c>
      <c r="B205" s="34"/>
      <c r="C205" s="34">
        <v>244</v>
      </c>
      <c r="D205" s="65">
        <f t="shared" si="22"/>
        <v>910000</v>
      </c>
      <c r="E205" s="62">
        <v>875000</v>
      </c>
      <c r="F205" s="62"/>
      <c r="G205" s="62"/>
      <c r="H205" s="62"/>
      <c r="I205" s="62">
        <v>35000</v>
      </c>
      <c r="J205" s="62"/>
    </row>
    <row r="206" spans="1:10" s="84" customFormat="1" ht="25.5" customHeight="1" x14ac:dyDescent="0.3">
      <c r="A206" s="40" t="s">
        <v>163</v>
      </c>
      <c r="B206" s="34"/>
      <c r="C206" s="34">
        <v>244</v>
      </c>
      <c r="D206" s="65">
        <f t="shared" si="22"/>
        <v>0</v>
      </c>
      <c r="E206" s="62">
        <v>0</v>
      </c>
      <c r="F206" s="62"/>
      <c r="G206" s="62"/>
      <c r="H206" s="62"/>
      <c r="I206" s="62">
        <v>0</v>
      </c>
      <c r="J206" s="62"/>
    </row>
    <row r="207" spans="1:10" s="84" customFormat="1" ht="25.5" customHeight="1" x14ac:dyDescent="0.3">
      <c r="A207" s="40" t="s">
        <v>164</v>
      </c>
      <c r="B207" s="34"/>
      <c r="C207" s="34">
        <v>244</v>
      </c>
      <c r="D207" s="65">
        <f t="shared" si="22"/>
        <v>330000</v>
      </c>
      <c r="E207" s="62">
        <v>213269.68</v>
      </c>
      <c r="F207" s="62"/>
      <c r="G207" s="62"/>
      <c r="H207" s="62"/>
      <c r="I207" s="62">
        <v>116730.32</v>
      </c>
      <c r="J207" s="62"/>
    </row>
    <row r="208" spans="1:10" s="84" customFormat="1" ht="15" customHeight="1" x14ac:dyDescent="0.3">
      <c r="A208" s="40" t="s">
        <v>165</v>
      </c>
      <c r="B208" s="34"/>
      <c r="C208" s="34">
        <v>244</v>
      </c>
      <c r="D208" s="65">
        <f t="shared" si="22"/>
        <v>7500</v>
      </c>
      <c r="E208" s="62">
        <v>7500</v>
      </c>
      <c r="F208" s="62">
        <v>0</v>
      </c>
      <c r="G208" s="62"/>
      <c r="H208" s="62"/>
      <c r="I208" s="62"/>
      <c r="J208" s="62"/>
    </row>
    <row r="209" spans="1:10" s="84" customFormat="1" ht="15" customHeight="1" x14ac:dyDescent="0.3">
      <c r="A209" s="36" t="s">
        <v>173</v>
      </c>
      <c r="B209" s="34">
        <v>300</v>
      </c>
      <c r="C209" s="34" t="s">
        <v>103</v>
      </c>
      <c r="D209" s="65">
        <f t="shared" si="22"/>
        <v>0</v>
      </c>
      <c r="E209" s="62">
        <f t="shared" ref="E209:J209" si="23">E211+E212</f>
        <v>0</v>
      </c>
      <c r="F209" s="62">
        <f t="shared" si="23"/>
        <v>0</v>
      </c>
      <c r="G209" s="62">
        <f t="shared" si="23"/>
        <v>0</v>
      </c>
      <c r="H209" s="62">
        <f t="shared" si="23"/>
        <v>0</v>
      </c>
      <c r="I209" s="62">
        <f t="shared" si="23"/>
        <v>0</v>
      </c>
      <c r="J209" s="62">
        <f t="shared" si="23"/>
        <v>0</v>
      </c>
    </row>
    <row r="210" spans="1:10" s="84" customFormat="1" ht="12.6" customHeight="1" x14ac:dyDescent="0.3">
      <c r="A210" s="36" t="s">
        <v>143</v>
      </c>
      <c r="B210" s="34"/>
      <c r="C210" s="41"/>
      <c r="D210" s="65">
        <f t="shared" si="22"/>
        <v>0</v>
      </c>
      <c r="E210" s="62"/>
      <c r="F210" s="62"/>
      <c r="G210" s="62"/>
      <c r="H210" s="62"/>
      <c r="I210" s="62"/>
      <c r="J210" s="62"/>
    </row>
    <row r="211" spans="1:10" s="84" customFormat="1" ht="12.6" customHeight="1" x14ac:dyDescent="0.3">
      <c r="A211" s="36" t="s">
        <v>174</v>
      </c>
      <c r="B211" s="81">
        <v>310</v>
      </c>
      <c r="C211" s="82"/>
      <c r="D211" s="65">
        <f t="shared" si="22"/>
        <v>0</v>
      </c>
      <c r="E211" s="62"/>
      <c r="F211" s="62"/>
      <c r="G211" s="62"/>
      <c r="H211" s="62"/>
      <c r="I211" s="62"/>
      <c r="J211" s="62"/>
    </row>
    <row r="212" spans="1:10" s="87" customFormat="1" ht="12.6" customHeight="1" x14ac:dyDescent="0.2">
      <c r="A212" s="36" t="s">
        <v>175</v>
      </c>
      <c r="B212" s="34">
        <v>320</v>
      </c>
      <c r="C212" s="34"/>
      <c r="D212" s="65">
        <f t="shared" si="22"/>
        <v>0</v>
      </c>
      <c r="E212" s="62"/>
      <c r="F212" s="62"/>
      <c r="G212" s="62"/>
      <c r="H212" s="62"/>
      <c r="I212" s="62"/>
      <c r="J212" s="62"/>
    </row>
    <row r="213" spans="1:10" s="87" customFormat="1" ht="12.6" customHeight="1" x14ac:dyDescent="0.2">
      <c r="A213" s="36" t="s">
        <v>176</v>
      </c>
      <c r="B213" s="34">
        <v>400</v>
      </c>
      <c r="C213" s="34"/>
      <c r="D213" s="65">
        <f t="shared" si="22"/>
        <v>0</v>
      </c>
      <c r="E213" s="62">
        <f t="shared" ref="E213:J213" si="24">E215+E216</f>
        <v>0</v>
      </c>
      <c r="F213" s="62">
        <f t="shared" si="24"/>
        <v>0</v>
      </c>
      <c r="G213" s="62">
        <f t="shared" si="24"/>
        <v>0</v>
      </c>
      <c r="H213" s="62">
        <f t="shared" si="24"/>
        <v>0</v>
      </c>
      <c r="I213" s="62">
        <f t="shared" si="24"/>
        <v>0</v>
      </c>
      <c r="J213" s="62">
        <f t="shared" si="24"/>
        <v>0</v>
      </c>
    </row>
    <row r="214" spans="1:10" s="87" customFormat="1" ht="12.6" customHeight="1" x14ac:dyDescent="0.2">
      <c r="A214" s="36" t="s">
        <v>143</v>
      </c>
      <c r="B214" s="34"/>
      <c r="C214" s="41"/>
      <c r="D214" s="65">
        <f t="shared" si="22"/>
        <v>0</v>
      </c>
      <c r="E214" s="62"/>
      <c r="F214" s="62"/>
      <c r="G214" s="62"/>
      <c r="H214" s="62"/>
      <c r="I214" s="62"/>
      <c r="J214" s="62"/>
    </row>
    <row r="215" spans="1:10" s="87" customFormat="1" ht="12.6" customHeight="1" x14ac:dyDescent="0.2">
      <c r="A215" s="36" t="s">
        <v>177</v>
      </c>
      <c r="B215" s="81">
        <v>410</v>
      </c>
      <c r="C215" s="82"/>
      <c r="D215" s="65">
        <f t="shared" si="22"/>
        <v>0</v>
      </c>
      <c r="E215" s="62"/>
      <c r="F215" s="62"/>
      <c r="G215" s="62"/>
      <c r="H215" s="62"/>
      <c r="I215" s="62"/>
      <c r="J215" s="62"/>
    </row>
    <row r="216" spans="1:10" s="87" customFormat="1" ht="12.6" customHeight="1" x14ac:dyDescent="0.2">
      <c r="A216" s="36" t="s">
        <v>178</v>
      </c>
      <c r="B216" s="34">
        <v>420</v>
      </c>
      <c r="C216" s="34"/>
      <c r="D216" s="65">
        <f t="shared" si="22"/>
        <v>0</v>
      </c>
      <c r="E216" s="62"/>
      <c r="F216" s="62"/>
      <c r="G216" s="62"/>
      <c r="H216" s="62"/>
      <c r="I216" s="62"/>
      <c r="J216" s="62"/>
    </row>
    <row r="217" spans="1:10" s="87" customFormat="1" ht="12.6" customHeight="1" x14ac:dyDescent="0.2">
      <c r="A217" s="36" t="s">
        <v>179</v>
      </c>
      <c r="B217" s="34">
        <v>500</v>
      </c>
      <c r="C217" s="34" t="s">
        <v>103</v>
      </c>
      <c r="D217" s="65">
        <f t="shared" si="22"/>
        <v>0</v>
      </c>
      <c r="E217" s="62">
        <v>0</v>
      </c>
      <c r="F217" s="62">
        <v>0</v>
      </c>
      <c r="G217" s="62"/>
      <c r="H217" s="62"/>
      <c r="I217" s="62">
        <v>0</v>
      </c>
      <c r="J217" s="62"/>
    </row>
    <row r="218" spans="1:10" s="87" customFormat="1" ht="12.6" customHeight="1" x14ac:dyDescent="0.2">
      <c r="A218" s="36" t="s">
        <v>180</v>
      </c>
      <c r="B218" s="34">
        <v>600</v>
      </c>
      <c r="C218" s="34" t="s">
        <v>103</v>
      </c>
      <c r="D218" s="65">
        <f t="shared" si="22"/>
        <v>0</v>
      </c>
      <c r="E218" s="62">
        <f t="shared" ref="E218:J218" si="25">E217+E119-E156</f>
        <v>0</v>
      </c>
      <c r="F218" s="62">
        <f t="shared" si="25"/>
        <v>0</v>
      </c>
      <c r="G218" s="62">
        <f t="shared" si="25"/>
        <v>0</v>
      </c>
      <c r="H218" s="62">
        <f t="shared" si="25"/>
        <v>0</v>
      </c>
      <c r="I218" s="62">
        <f t="shared" si="25"/>
        <v>0</v>
      </c>
      <c r="J218" s="62">
        <f t="shared" si="25"/>
        <v>0</v>
      </c>
    </row>
    <row r="219" spans="1:10" x14ac:dyDescent="0.3">
      <c r="A219" s="67"/>
      <c r="B219" s="68"/>
      <c r="C219" s="68"/>
      <c r="D219" s="127" t="s">
        <v>89</v>
      </c>
      <c r="E219" s="127"/>
      <c r="F219" s="127"/>
      <c r="G219" s="127"/>
      <c r="H219" s="83"/>
      <c r="I219" s="83"/>
      <c r="J219" s="83"/>
    </row>
    <row r="220" spans="1:10" x14ac:dyDescent="0.3">
      <c r="A220" s="67"/>
      <c r="B220" s="68"/>
      <c r="C220" s="68"/>
      <c r="D220" s="127" t="s">
        <v>307</v>
      </c>
      <c r="E220" s="127"/>
      <c r="F220" s="127"/>
      <c r="G220" s="127"/>
      <c r="H220" s="83"/>
      <c r="I220" s="83"/>
      <c r="J220" s="83"/>
    </row>
    <row r="221" spans="1:10" x14ac:dyDescent="0.3">
      <c r="A221" s="67"/>
      <c r="B221" s="68"/>
      <c r="C221" s="68"/>
      <c r="D221" s="83"/>
      <c r="E221" s="128" t="s">
        <v>182</v>
      </c>
      <c r="F221" s="128"/>
      <c r="G221" s="83"/>
      <c r="H221" s="83"/>
      <c r="I221" s="83"/>
      <c r="J221" s="83"/>
    </row>
    <row r="222" spans="1:10" s="84" customFormat="1" ht="18" customHeight="1" x14ac:dyDescent="0.3">
      <c r="A222" s="134" t="s">
        <v>32</v>
      </c>
      <c r="B222" s="129" t="s">
        <v>91</v>
      </c>
      <c r="C222" s="129" t="s">
        <v>92</v>
      </c>
      <c r="D222" s="130" t="s">
        <v>93</v>
      </c>
      <c r="E222" s="149" t="s">
        <v>94</v>
      </c>
      <c r="F222" s="150"/>
      <c r="G222" s="150"/>
      <c r="H222" s="150"/>
      <c r="I222" s="150"/>
      <c r="J222" s="133"/>
    </row>
    <row r="223" spans="1:10" s="84" customFormat="1" ht="16.5" customHeight="1" x14ac:dyDescent="0.3">
      <c r="A223" s="135"/>
      <c r="B223" s="129"/>
      <c r="C223" s="129"/>
      <c r="D223" s="131"/>
      <c r="E223" s="149" t="s">
        <v>25</v>
      </c>
      <c r="F223" s="150"/>
      <c r="G223" s="150"/>
      <c r="H223" s="150"/>
      <c r="I223" s="150"/>
      <c r="J223" s="133"/>
    </row>
    <row r="224" spans="1:10" s="84" customFormat="1" ht="68.400000000000006" customHeight="1" x14ac:dyDescent="0.3">
      <c r="A224" s="135"/>
      <c r="B224" s="129"/>
      <c r="C224" s="129"/>
      <c r="D224" s="131"/>
      <c r="E224" s="133" t="s">
        <v>95</v>
      </c>
      <c r="F224" s="130" t="s">
        <v>96</v>
      </c>
      <c r="G224" s="129" t="s">
        <v>97</v>
      </c>
      <c r="H224" s="130" t="s">
        <v>98</v>
      </c>
      <c r="I224" s="129" t="s">
        <v>99</v>
      </c>
      <c r="J224" s="129"/>
    </row>
    <row r="225" spans="1:10" s="84" customFormat="1" ht="30.75" customHeight="1" x14ac:dyDescent="0.3">
      <c r="A225" s="136"/>
      <c r="B225" s="129"/>
      <c r="C225" s="129"/>
      <c r="D225" s="132"/>
      <c r="E225" s="133"/>
      <c r="F225" s="132"/>
      <c r="G225" s="129"/>
      <c r="H225" s="132"/>
      <c r="I225" s="85" t="s">
        <v>100</v>
      </c>
      <c r="J225" s="85" t="s">
        <v>101</v>
      </c>
    </row>
    <row r="226" spans="1:10" s="35" customFormat="1" ht="13.8" x14ac:dyDescent="0.3">
      <c r="A226" s="73">
        <v>1</v>
      </c>
      <c r="B226" s="73">
        <v>2</v>
      </c>
      <c r="C226" s="73">
        <v>3</v>
      </c>
      <c r="D226" s="56">
        <v>4</v>
      </c>
      <c r="E226" s="56">
        <v>5</v>
      </c>
      <c r="F226" s="56">
        <v>6</v>
      </c>
      <c r="G226" s="56">
        <v>7</v>
      </c>
      <c r="H226" s="56">
        <v>8</v>
      </c>
      <c r="I226" s="56">
        <v>9</v>
      </c>
      <c r="J226" s="56">
        <v>10</v>
      </c>
    </row>
    <row r="227" spans="1:10" s="64" customFormat="1" ht="10.199999999999999" x14ac:dyDescent="0.3">
      <c r="A227" s="74" t="s">
        <v>102</v>
      </c>
      <c r="B227" s="34">
        <v>100</v>
      </c>
      <c r="C227" s="34" t="s">
        <v>103</v>
      </c>
      <c r="D227" s="65">
        <f>E227+F227+G227+H227+I227</f>
        <v>36453632.269999996</v>
      </c>
      <c r="E227" s="65">
        <f>E230</f>
        <v>30933411.27</v>
      </c>
      <c r="F227" s="65">
        <f>F253</f>
        <v>0</v>
      </c>
      <c r="G227" s="65">
        <f>G253</f>
        <v>0</v>
      </c>
      <c r="H227" s="65"/>
      <c r="I227" s="65">
        <f>I229+I230+I251+I252+I254+I258</f>
        <v>5520221</v>
      </c>
      <c r="J227" s="65">
        <f>J230</f>
        <v>0</v>
      </c>
    </row>
    <row r="228" spans="1:10" s="64" customFormat="1" ht="10.199999999999999" x14ac:dyDescent="0.3">
      <c r="A228" s="33" t="s">
        <v>25</v>
      </c>
      <c r="B228" s="34"/>
      <c r="C228" s="34"/>
      <c r="D228" s="86"/>
      <c r="E228" s="63"/>
      <c r="F228" s="63"/>
      <c r="G228" s="63"/>
      <c r="H228" s="63"/>
      <c r="I228" s="62"/>
      <c r="J228" s="63"/>
    </row>
    <row r="229" spans="1:10" s="64" customFormat="1" ht="10.199999999999999" x14ac:dyDescent="0.3">
      <c r="A229" s="33" t="s">
        <v>104</v>
      </c>
      <c r="B229" s="34">
        <v>110</v>
      </c>
      <c r="C229" s="34">
        <v>120</v>
      </c>
      <c r="D229" s="65">
        <f>I229</f>
        <v>600221</v>
      </c>
      <c r="E229" s="63" t="s">
        <v>103</v>
      </c>
      <c r="F229" s="63" t="s">
        <v>103</v>
      </c>
      <c r="G229" s="63" t="s">
        <v>103</v>
      </c>
      <c r="H229" s="63" t="s">
        <v>103</v>
      </c>
      <c r="I229" s="62">
        <v>600221</v>
      </c>
      <c r="J229" s="63" t="s">
        <v>103</v>
      </c>
    </row>
    <row r="230" spans="1:10" s="64" customFormat="1" ht="10.199999999999999" x14ac:dyDescent="0.3">
      <c r="A230" s="33" t="s">
        <v>105</v>
      </c>
      <c r="B230" s="34">
        <v>120</v>
      </c>
      <c r="C230" s="34">
        <v>130</v>
      </c>
      <c r="D230" s="65">
        <f>D232+D233+D234+D235+D236+D237+D238+D239+D240+D241+D242+D243+D244+D245+D246+D247+D248+D249+D250</f>
        <v>35853411.269999996</v>
      </c>
      <c r="E230" s="65">
        <f>E232+E233+E234+E235+E236+E237+E238+E239+E240+E241+E242+E243+E244+E245+E246+E247</f>
        <v>30933411.27</v>
      </c>
      <c r="F230" s="63" t="s">
        <v>103</v>
      </c>
      <c r="G230" s="63" t="s">
        <v>103</v>
      </c>
      <c r="H230" s="86"/>
      <c r="I230" s="65">
        <f>I232+I233+I234+I235+I236+I237+I238+I239+I240+I241+I242+I243+I244+I245+I246+I247+I248+I249+I250+I251+I252</f>
        <v>4920000</v>
      </c>
      <c r="J230" s="65">
        <f>J232+J233+J234+J235+J236+J237+J238+J239+J240+J241+J242+J243+J244+J245+J246+J247+J248+J249+J250</f>
        <v>0</v>
      </c>
    </row>
    <row r="231" spans="1:10" s="64" customFormat="1" ht="10.199999999999999" x14ac:dyDescent="0.3">
      <c r="A231" s="33" t="s">
        <v>25</v>
      </c>
      <c r="B231" s="34"/>
      <c r="C231" s="34"/>
      <c r="D231" s="86"/>
      <c r="E231" s="63"/>
      <c r="F231" s="63"/>
      <c r="G231" s="63"/>
      <c r="H231" s="63"/>
      <c r="I231" s="63"/>
      <c r="J231" s="63"/>
    </row>
    <row r="232" spans="1:10" s="64" customFormat="1" ht="35.25" customHeight="1" x14ac:dyDescent="0.3">
      <c r="A232" s="33" t="s">
        <v>106</v>
      </c>
      <c r="B232" s="34"/>
      <c r="C232" s="34"/>
      <c r="D232" s="65">
        <f>E232</f>
        <v>0</v>
      </c>
      <c r="E232" s="62">
        <v>0</v>
      </c>
      <c r="F232" s="63" t="s">
        <v>103</v>
      </c>
      <c r="G232" s="63" t="s">
        <v>103</v>
      </c>
      <c r="H232" s="63"/>
      <c r="I232" s="62">
        <v>0</v>
      </c>
      <c r="J232" s="63"/>
    </row>
    <row r="233" spans="1:10" s="64" customFormat="1" ht="24.6" customHeight="1" x14ac:dyDescent="0.3">
      <c r="A233" s="33" t="s">
        <v>107</v>
      </c>
      <c r="B233" s="34"/>
      <c r="C233" s="34"/>
      <c r="D233" s="65">
        <f t="shared" ref="D233:D244" si="26">E233</f>
        <v>0</v>
      </c>
      <c r="E233" s="62">
        <v>0</v>
      </c>
      <c r="F233" s="63" t="s">
        <v>103</v>
      </c>
      <c r="G233" s="63" t="s">
        <v>103</v>
      </c>
      <c r="H233" s="63"/>
      <c r="I233" s="62">
        <v>0</v>
      </c>
      <c r="J233" s="63"/>
    </row>
    <row r="234" spans="1:10" s="64" customFormat="1" ht="33" customHeight="1" x14ac:dyDescent="0.3">
      <c r="A234" s="76" t="s">
        <v>108</v>
      </c>
      <c r="B234" s="34"/>
      <c r="C234" s="34"/>
      <c r="D234" s="65">
        <f t="shared" si="26"/>
        <v>8052586</v>
      </c>
      <c r="E234" s="62">
        <f>7795046+257540</f>
        <v>8052586</v>
      </c>
      <c r="F234" s="63" t="s">
        <v>103</v>
      </c>
      <c r="G234" s="63" t="s">
        <v>103</v>
      </c>
      <c r="H234" s="63">
        <v>0</v>
      </c>
      <c r="I234" s="62">
        <v>0</v>
      </c>
      <c r="J234" s="63">
        <v>0</v>
      </c>
    </row>
    <row r="235" spans="1:10" s="64" customFormat="1" ht="36" customHeight="1" x14ac:dyDescent="0.3">
      <c r="A235" s="76" t="s">
        <v>109</v>
      </c>
      <c r="B235" s="34"/>
      <c r="C235" s="34"/>
      <c r="D235" s="65">
        <f t="shared" si="26"/>
        <v>11901000</v>
      </c>
      <c r="E235" s="62">
        <f>11520750+380250</f>
        <v>11901000</v>
      </c>
      <c r="F235" s="63" t="s">
        <v>103</v>
      </c>
      <c r="G235" s="63" t="s">
        <v>103</v>
      </c>
      <c r="H235" s="63">
        <v>0</v>
      </c>
      <c r="I235" s="62">
        <v>0</v>
      </c>
      <c r="J235" s="63">
        <v>0</v>
      </c>
    </row>
    <row r="236" spans="1:10" s="64" customFormat="1" ht="37.5" customHeight="1" x14ac:dyDescent="0.3">
      <c r="A236" s="76" t="s">
        <v>110</v>
      </c>
      <c r="B236" s="34"/>
      <c r="C236" s="34"/>
      <c r="D236" s="65">
        <f t="shared" si="26"/>
        <v>3187808</v>
      </c>
      <c r="E236" s="62">
        <f>3089353+98455</f>
        <v>3187808</v>
      </c>
      <c r="F236" s="63" t="s">
        <v>103</v>
      </c>
      <c r="G236" s="63" t="s">
        <v>103</v>
      </c>
      <c r="H236" s="63">
        <v>0</v>
      </c>
      <c r="I236" s="62">
        <v>0</v>
      </c>
      <c r="J236" s="63">
        <v>0</v>
      </c>
    </row>
    <row r="237" spans="1:10" s="64" customFormat="1" ht="19.2" customHeight="1" x14ac:dyDescent="0.3">
      <c r="A237" s="33" t="s">
        <v>111</v>
      </c>
      <c r="B237" s="34"/>
      <c r="C237" s="34"/>
      <c r="D237" s="65">
        <f t="shared" si="26"/>
        <v>4016602.46</v>
      </c>
      <c r="E237" s="62">
        <v>4016602.46</v>
      </c>
      <c r="F237" s="63" t="s">
        <v>103</v>
      </c>
      <c r="G237" s="63" t="s">
        <v>103</v>
      </c>
      <c r="H237" s="63"/>
      <c r="I237" s="62">
        <v>0</v>
      </c>
      <c r="J237" s="63"/>
    </row>
    <row r="238" spans="1:10" s="64" customFormat="1" ht="32.4" customHeight="1" x14ac:dyDescent="0.3">
      <c r="A238" s="33" t="s">
        <v>112</v>
      </c>
      <c r="B238" s="34"/>
      <c r="C238" s="34"/>
      <c r="D238" s="65">
        <f t="shared" si="26"/>
        <v>0</v>
      </c>
      <c r="E238" s="62">
        <v>0</v>
      </c>
      <c r="F238" s="63" t="s">
        <v>103</v>
      </c>
      <c r="G238" s="63" t="s">
        <v>103</v>
      </c>
      <c r="H238" s="63"/>
      <c r="I238" s="62">
        <v>0</v>
      </c>
      <c r="J238" s="63"/>
    </row>
    <row r="239" spans="1:10" s="64" customFormat="1" ht="44.4" customHeight="1" x14ac:dyDescent="0.3">
      <c r="A239" s="33" t="s">
        <v>113</v>
      </c>
      <c r="B239" s="34"/>
      <c r="C239" s="34"/>
      <c r="D239" s="65">
        <f t="shared" si="26"/>
        <v>0</v>
      </c>
      <c r="E239" s="62">
        <v>0</v>
      </c>
      <c r="F239" s="63" t="s">
        <v>103</v>
      </c>
      <c r="G239" s="63" t="s">
        <v>103</v>
      </c>
      <c r="H239" s="63"/>
      <c r="I239" s="62">
        <v>0</v>
      </c>
      <c r="J239" s="63"/>
    </row>
    <row r="240" spans="1:10" s="64" customFormat="1" ht="20.399999999999999" customHeight="1" x14ac:dyDescent="0.3">
      <c r="A240" s="33" t="s">
        <v>114</v>
      </c>
      <c r="B240" s="34"/>
      <c r="C240" s="34"/>
      <c r="D240" s="65">
        <f t="shared" si="26"/>
        <v>0</v>
      </c>
      <c r="E240" s="62">
        <v>0</v>
      </c>
      <c r="F240" s="63" t="s">
        <v>103</v>
      </c>
      <c r="G240" s="63" t="s">
        <v>103</v>
      </c>
      <c r="H240" s="63"/>
      <c r="I240" s="62">
        <v>0</v>
      </c>
      <c r="J240" s="63"/>
    </row>
    <row r="241" spans="1:10" s="64" customFormat="1" ht="30" customHeight="1" x14ac:dyDescent="0.3">
      <c r="A241" s="33" t="s">
        <v>115</v>
      </c>
      <c r="B241" s="34"/>
      <c r="C241" s="34"/>
      <c r="D241" s="65">
        <f t="shared" si="26"/>
        <v>0</v>
      </c>
      <c r="E241" s="62">
        <v>0</v>
      </c>
      <c r="F241" s="63" t="s">
        <v>103</v>
      </c>
      <c r="G241" s="63" t="s">
        <v>103</v>
      </c>
      <c r="H241" s="63"/>
      <c r="I241" s="62">
        <v>0</v>
      </c>
      <c r="J241" s="63"/>
    </row>
    <row r="242" spans="1:10" s="64" customFormat="1" ht="48.75" customHeight="1" x14ac:dyDescent="0.3">
      <c r="A242" s="33" t="s">
        <v>116</v>
      </c>
      <c r="B242" s="34"/>
      <c r="C242" s="34"/>
      <c r="D242" s="65">
        <f t="shared" si="26"/>
        <v>0</v>
      </c>
      <c r="E242" s="62">
        <v>0</v>
      </c>
      <c r="F242" s="63" t="s">
        <v>103</v>
      </c>
      <c r="G242" s="63" t="s">
        <v>103</v>
      </c>
      <c r="H242" s="63"/>
      <c r="I242" s="62">
        <v>0</v>
      </c>
      <c r="J242" s="63"/>
    </row>
    <row r="243" spans="1:10" s="64" customFormat="1" ht="33" customHeight="1" x14ac:dyDescent="0.3">
      <c r="A243" s="33" t="s">
        <v>117</v>
      </c>
      <c r="B243" s="34"/>
      <c r="C243" s="34"/>
      <c r="D243" s="65">
        <f t="shared" si="26"/>
        <v>0</v>
      </c>
      <c r="E243" s="62">
        <v>0</v>
      </c>
      <c r="F243" s="63" t="s">
        <v>103</v>
      </c>
      <c r="G243" s="63" t="s">
        <v>103</v>
      </c>
      <c r="H243" s="63"/>
      <c r="I243" s="62">
        <v>0</v>
      </c>
      <c r="J243" s="63"/>
    </row>
    <row r="244" spans="1:10" s="64" customFormat="1" ht="31.2" customHeight="1" x14ac:dyDescent="0.3">
      <c r="A244" s="33" t="s">
        <v>118</v>
      </c>
      <c r="B244" s="34"/>
      <c r="C244" s="34"/>
      <c r="D244" s="65">
        <f t="shared" si="26"/>
        <v>0</v>
      </c>
      <c r="E244" s="62">
        <v>0</v>
      </c>
      <c r="F244" s="63" t="s">
        <v>103</v>
      </c>
      <c r="G244" s="63" t="s">
        <v>103</v>
      </c>
      <c r="H244" s="63"/>
      <c r="I244" s="62">
        <v>0</v>
      </c>
      <c r="J244" s="63"/>
    </row>
    <row r="245" spans="1:10" s="64" customFormat="1" ht="22.2" customHeight="1" x14ac:dyDescent="0.3">
      <c r="A245" s="33" t="s">
        <v>119</v>
      </c>
      <c r="B245" s="34"/>
      <c r="C245" s="34"/>
      <c r="D245" s="65">
        <f>I245</f>
        <v>0</v>
      </c>
      <c r="E245" s="62">
        <v>0</v>
      </c>
      <c r="F245" s="63" t="s">
        <v>103</v>
      </c>
      <c r="G245" s="63" t="s">
        <v>103</v>
      </c>
      <c r="H245" s="63"/>
      <c r="I245" s="62">
        <v>0</v>
      </c>
      <c r="J245" s="63"/>
    </row>
    <row r="246" spans="1:10" s="64" customFormat="1" ht="13.95" customHeight="1" x14ac:dyDescent="0.3">
      <c r="A246" s="33" t="s">
        <v>120</v>
      </c>
      <c r="B246" s="34"/>
      <c r="C246" s="34"/>
      <c r="D246" s="65">
        <f>E246</f>
        <v>569217.27</v>
      </c>
      <c r="E246" s="62">
        <v>569217.27</v>
      </c>
      <c r="F246" s="63" t="s">
        <v>103</v>
      </c>
      <c r="G246" s="63" t="s">
        <v>103</v>
      </c>
      <c r="H246" s="63">
        <v>0</v>
      </c>
      <c r="I246" s="62">
        <v>0</v>
      </c>
      <c r="J246" s="63">
        <v>0</v>
      </c>
    </row>
    <row r="247" spans="1:10" s="64" customFormat="1" ht="13.95" customHeight="1" x14ac:dyDescent="0.3">
      <c r="A247" s="33" t="s">
        <v>121</v>
      </c>
      <c r="B247" s="34"/>
      <c r="C247" s="34"/>
      <c r="D247" s="65">
        <f>E247</f>
        <v>3206197.54</v>
      </c>
      <c r="E247" s="62">
        <v>3206197.54</v>
      </c>
      <c r="F247" s="63" t="s">
        <v>103</v>
      </c>
      <c r="G247" s="63" t="s">
        <v>103</v>
      </c>
      <c r="H247" s="63">
        <v>0</v>
      </c>
      <c r="I247" s="62">
        <v>0</v>
      </c>
      <c r="J247" s="63">
        <v>0</v>
      </c>
    </row>
    <row r="248" spans="1:10" s="64" customFormat="1" ht="13.95" customHeight="1" x14ac:dyDescent="0.3">
      <c r="A248" s="33" t="s">
        <v>122</v>
      </c>
      <c r="B248" s="34"/>
      <c r="C248" s="34">
        <v>130</v>
      </c>
      <c r="D248" s="65">
        <f>I248</f>
        <v>4560000</v>
      </c>
      <c r="E248" s="63" t="s">
        <v>103</v>
      </c>
      <c r="F248" s="63" t="s">
        <v>103</v>
      </c>
      <c r="G248" s="63" t="s">
        <v>103</v>
      </c>
      <c r="H248" s="63" t="s">
        <v>103</v>
      </c>
      <c r="I248" s="62">
        <v>4560000</v>
      </c>
      <c r="J248" s="63">
        <v>0</v>
      </c>
    </row>
    <row r="249" spans="1:10" s="64" customFormat="1" ht="13.95" customHeight="1" x14ac:dyDescent="0.3">
      <c r="A249" s="33" t="s">
        <v>123</v>
      </c>
      <c r="B249" s="34"/>
      <c r="C249" s="34">
        <v>130</v>
      </c>
      <c r="D249" s="65">
        <f>I249</f>
        <v>360000</v>
      </c>
      <c r="E249" s="63" t="s">
        <v>103</v>
      </c>
      <c r="F249" s="63" t="s">
        <v>103</v>
      </c>
      <c r="G249" s="63" t="s">
        <v>103</v>
      </c>
      <c r="H249" s="63" t="s">
        <v>103</v>
      </c>
      <c r="I249" s="62">
        <v>360000</v>
      </c>
      <c r="J249" s="63">
        <v>0</v>
      </c>
    </row>
    <row r="250" spans="1:10" s="64" customFormat="1" ht="17.399999999999999" customHeight="1" x14ac:dyDescent="0.3">
      <c r="A250" s="33" t="s">
        <v>124</v>
      </c>
      <c r="B250" s="34"/>
      <c r="C250" s="34">
        <v>130</v>
      </c>
      <c r="D250" s="65">
        <f>I250</f>
        <v>0</v>
      </c>
      <c r="E250" s="63" t="s">
        <v>103</v>
      </c>
      <c r="F250" s="63" t="s">
        <v>103</v>
      </c>
      <c r="G250" s="63" t="s">
        <v>103</v>
      </c>
      <c r="H250" s="63" t="s">
        <v>103</v>
      </c>
      <c r="I250" s="62">
        <v>0</v>
      </c>
      <c r="J250" s="63"/>
    </row>
    <row r="251" spans="1:10" s="64" customFormat="1" ht="24.6" customHeight="1" x14ac:dyDescent="0.3">
      <c r="A251" s="33" t="s">
        <v>125</v>
      </c>
      <c r="B251" s="34">
        <v>130</v>
      </c>
      <c r="C251" s="34">
        <v>140</v>
      </c>
      <c r="D251" s="65">
        <f>I251</f>
        <v>0</v>
      </c>
      <c r="E251" s="63" t="s">
        <v>103</v>
      </c>
      <c r="F251" s="63" t="s">
        <v>103</v>
      </c>
      <c r="G251" s="63" t="s">
        <v>103</v>
      </c>
      <c r="H251" s="63" t="s">
        <v>103</v>
      </c>
      <c r="I251" s="62">
        <v>0</v>
      </c>
      <c r="J251" s="63" t="s">
        <v>103</v>
      </c>
    </row>
    <row r="252" spans="1:10" s="64" customFormat="1" ht="36" customHeight="1" x14ac:dyDescent="0.3">
      <c r="A252" s="33" t="s">
        <v>126</v>
      </c>
      <c r="B252" s="34">
        <v>140</v>
      </c>
      <c r="C252" s="34"/>
      <c r="D252" s="65">
        <f>I252</f>
        <v>0</v>
      </c>
      <c r="E252" s="63" t="s">
        <v>103</v>
      </c>
      <c r="F252" s="63" t="s">
        <v>103</v>
      </c>
      <c r="G252" s="63" t="s">
        <v>103</v>
      </c>
      <c r="H252" s="63" t="s">
        <v>103</v>
      </c>
      <c r="I252" s="62">
        <v>0</v>
      </c>
      <c r="J252" s="63" t="s">
        <v>103</v>
      </c>
    </row>
    <row r="253" spans="1:10" s="64" customFormat="1" ht="22.95" customHeight="1" x14ac:dyDescent="0.3">
      <c r="A253" s="33" t="s">
        <v>127</v>
      </c>
      <c r="B253" s="34">
        <v>150</v>
      </c>
      <c r="C253" s="34">
        <v>180</v>
      </c>
      <c r="D253" s="65">
        <f>F253+G253</f>
        <v>0</v>
      </c>
      <c r="E253" s="63" t="s">
        <v>103</v>
      </c>
      <c r="F253" s="62">
        <v>0</v>
      </c>
      <c r="G253" s="62"/>
      <c r="H253" s="63" t="s">
        <v>103</v>
      </c>
      <c r="I253" s="63" t="s">
        <v>103</v>
      </c>
      <c r="J253" s="63" t="s">
        <v>103</v>
      </c>
    </row>
    <row r="254" spans="1:10" s="64" customFormat="1" ht="10.199999999999999" x14ac:dyDescent="0.3">
      <c r="A254" s="33" t="s">
        <v>128</v>
      </c>
      <c r="B254" s="34">
        <v>160</v>
      </c>
      <c r="C254" s="34">
        <v>180</v>
      </c>
      <c r="D254" s="62">
        <f>D256+D257</f>
        <v>0</v>
      </c>
      <c r="E254" s="63" t="s">
        <v>103</v>
      </c>
      <c r="F254" s="63" t="s">
        <v>103</v>
      </c>
      <c r="G254" s="63" t="s">
        <v>103</v>
      </c>
      <c r="H254" s="63" t="s">
        <v>103</v>
      </c>
      <c r="I254" s="62">
        <f>I256+I257</f>
        <v>0</v>
      </c>
      <c r="J254" s="63">
        <v>0</v>
      </c>
    </row>
    <row r="255" spans="1:10" s="64" customFormat="1" ht="10.199999999999999" x14ac:dyDescent="0.3">
      <c r="A255" s="36" t="s">
        <v>25</v>
      </c>
      <c r="B255" s="37"/>
      <c r="C255" s="37"/>
      <c r="D255" s="65"/>
      <c r="E255" s="63"/>
      <c r="F255" s="63"/>
      <c r="G255" s="63"/>
      <c r="H255" s="63"/>
      <c r="I255" s="62"/>
      <c r="J255" s="63"/>
    </row>
    <row r="256" spans="1:10" s="64" customFormat="1" ht="10.199999999999999" x14ac:dyDescent="0.3">
      <c r="A256" s="38" t="s">
        <v>129</v>
      </c>
      <c r="B256" s="37"/>
      <c r="C256" s="37">
        <v>180</v>
      </c>
      <c r="D256" s="65">
        <f>I256</f>
        <v>0</v>
      </c>
      <c r="E256" s="63" t="s">
        <v>103</v>
      </c>
      <c r="F256" s="63" t="s">
        <v>103</v>
      </c>
      <c r="G256" s="63" t="s">
        <v>103</v>
      </c>
      <c r="H256" s="63" t="s">
        <v>103</v>
      </c>
      <c r="I256" s="62"/>
      <c r="J256" s="63"/>
    </row>
    <row r="257" spans="1:10" s="64" customFormat="1" ht="10.199999999999999" x14ac:dyDescent="0.3">
      <c r="A257" s="38" t="s">
        <v>130</v>
      </c>
      <c r="B257" s="37"/>
      <c r="C257" s="37">
        <v>180</v>
      </c>
      <c r="D257" s="65">
        <f>I257</f>
        <v>0</v>
      </c>
      <c r="E257" s="63" t="s">
        <v>103</v>
      </c>
      <c r="F257" s="63" t="s">
        <v>103</v>
      </c>
      <c r="G257" s="63" t="s">
        <v>103</v>
      </c>
      <c r="H257" s="63" t="s">
        <v>103</v>
      </c>
      <c r="I257" s="62">
        <v>0</v>
      </c>
      <c r="J257" s="63"/>
    </row>
    <row r="258" spans="1:10" s="64" customFormat="1" ht="10.199999999999999" x14ac:dyDescent="0.3">
      <c r="A258" s="39" t="s">
        <v>131</v>
      </c>
      <c r="B258" s="37">
        <v>180</v>
      </c>
      <c r="C258" s="37">
        <v>400</v>
      </c>
      <c r="D258" s="62">
        <f>D260+D261+D262+D263</f>
        <v>0</v>
      </c>
      <c r="E258" s="63" t="s">
        <v>103</v>
      </c>
      <c r="F258" s="63" t="s">
        <v>103</v>
      </c>
      <c r="G258" s="63" t="s">
        <v>103</v>
      </c>
      <c r="H258" s="63" t="s">
        <v>103</v>
      </c>
      <c r="I258" s="62">
        <f>I260+I261+I262+I263</f>
        <v>0</v>
      </c>
      <c r="J258" s="63" t="s">
        <v>103</v>
      </c>
    </row>
    <row r="259" spans="1:10" s="64" customFormat="1" ht="10.199999999999999" x14ac:dyDescent="0.3">
      <c r="A259" s="36" t="s">
        <v>25</v>
      </c>
      <c r="B259" s="34"/>
      <c r="C259" s="34"/>
      <c r="D259" s="86"/>
      <c r="E259" s="63"/>
      <c r="F259" s="63"/>
      <c r="G259" s="63"/>
      <c r="H259" s="63"/>
      <c r="I259" s="62"/>
      <c r="J259" s="63"/>
    </row>
    <row r="260" spans="1:10" s="64" customFormat="1" ht="13.5" customHeight="1" x14ac:dyDescent="0.3">
      <c r="A260" s="36" t="s">
        <v>132</v>
      </c>
      <c r="B260" s="34"/>
      <c r="C260" s="34">
        <v>410</v>
      </c>
      <c r="D260" s="65">
        <f>I260</f>
        <v>0</v>
      </c>
      <c r="E260" s="63" t="s">
        <v>103</v>
      </c>
      <c r="F260" s="63" t="s">
        <v>103</v>
      </c>
      <c r="G260" s="63" t="s">
        <v>103</v>
      </c>
      <c r="H260" s="63" t="s">
        <v>103</v>
      </c>
      <c r="I260" s="62"/>
      <c r="J260" s="63" t="s">
        <v>103</v>
      </c>
    </row>
    <row r="261" spans="1:10" s="64" customFormat="1" ht="13.5" customHeight="1" x14ac:dyDescent="0.3">
      <c r="A261" s="36" t="s">
        <v>133</v>
      </c>
      <c r="B261" s="34"/>
      <c r="C261" s="34">
        <v>420</v>
      </c>
      <c r="D261" s="65">
        <f>I261</f>
        <v>0</v>
      </c>
      <c r="E261" s="63" t="s">
        <v>103</v>
      </c>
      <c r="F261" s="63" t="s">
        <v>103</v>
      </c>
      <c r="G261" s="63" t="s">
        <v>103</v>
      </c>
      <c r="H261" s="63" t="s">
        <v>103</v>
      </c>
      <c r="I261" s="62"/>
      <c r="J261" s="63" t="s">
        <v>103</v>
      </c>
    </row>
    <row r="262" spans="1:10" s="64" customFormat="1" ht="13.5" customHeight="1" x14ac:dyDescent="0.3">
      <c r="A262" s="36" t="s">
        <v>134</v>
      </c>
      <c r="B262" s="34"/>
      <c r="C262" s="34">
        <v>430</v>
      </c>
      <c r="D262" s="65">
        <f>I262</f>
        <v>0</v>
      </c>
      <c r="E262" s="63" t="s">
        <v>103</v>
      </c>
      <c r="F262" s="63" t="s">
        <v>103</v>
      </c>
      <c r="G262" s="63" t="s">
        <v>103</v>
      </c>
      <c r="H262" s="63" t="s">
        <v>103</v>
      </c>
      <c r="I262" s="62"/>
      <c r="J262" s="63" t="s">
        <v>103</v>
      </c>
    </row>
    <row r="263" spans="1:10" s="64" customFormat="1" ht="13.5" customHeight="1" x14ac:dyDescent="0.3">
      <c r="A263" s="36" t="s">
        <v>135</v>
      </c>
      <c r="B263" s="34"/>
      <c r="C263" s="34">
        <v>440</v>
      </c>
      <c r="D263" s="65">
        <f>I263</f>
        <v>0</v>
      </c>
      <c r="E263" s="63" t="s">
        <v>103</v>
      </c>
      <c r="F263" s="63" t="s">
        <v>103</v>
      </c>
      <c r="G263" s="63" t="s">
        <v>103</v>
      </c>
      <c r="H263" s="63" t="s">
        <v>103</v>
      </c>
      <c r="I263" s="62"/>
      <c r="J263" s="63" t="s">
        <v>103</v>
      </c>
    </row>
    <row r="264" spans="1:10" s="84" customFormat="1" ht="11.4" customHeight="1" x14ac:dyDescent="0.3">
      <c r="A264" s="77" t="s">
        <v>136</v>
      </c>
      <c r="B264" s="78"/>
      <c r="C264" s="79"/>
      <c r="D264" s="62">
        <f t="shared" ref="D264:J264" si="27">D265+D271+D275+D278+D287</f>
        <v>36453632.270000003</v>
      </c>
      <c r="E264" s="62">
        <f t="shared" si="27"/>
        <v>30933411.27</v>
      </c>
      <c r="F264" s="62">
        <f t="shared" si="27"/>
        <v>0</v>
      </c>
      <c r="G264" s="62">
        <f t="shared" si="27"/>
        <v>0</v>
      </c>
      <c r="H264" s="62">
        <f t="shared" si="27"/>
        <v>0</v>
      </c>
      <c r="I264" s="62">
        <f t="shared" si="27"/>
        <v>5520221</v>
      </c>
      <c r="J264" s="62">
        <f t="shared" si="27"/>
        <v>0</v>
      </c>
    </row>
    <row r="265" spans="1:10" s="84" customFormat="1" ht="13.95" customHeight="1" x14ac:dyDescent="0.3">
      <c r="A265" s="40" t="s">
        <v>137</v>
      </c>
      <c r="B265" s="34"/>
      <c r="C265" s="34"/>
      <c r="D265" s="62">
        <f t="shared" ref="D265:I265" si="28">D267+D268+D269+D270</f>
        <v>26851180.490000002</v>
      </c>
      <c r="E265" s="62">
        <f t="shared" si="28"/>
        <v>22405839</v>
      </c>
      <c r="F265" s="62">
        <f t="shared" si="28"/>
        <v>0</v>
      </c>
      <c r="G265" s="62">
        <f t="shared" si="28"/>
        <v>0</v>
      </c>
      <c r="H265" s="62">
        <f t="shared" si="28"/>
        <v>0</v>
      </c>
      <c r="I265" s="62">
        <f t="shared" si="28"/>
        <v>4445341.49</v>
      </c>
      <c r="J265" s="62">
        <f>K265+L265</f>
        <v>0</v>
      </c>
    </row>
    <row r="266" spans="1:10" s="84" customFormat="1" ht="13.95" customHeight="1" x14ac:dyDescent="0.3">
      <c r="A266" s="40" t="s">
        <v>25</v>
      </c>
      <c r="B266" s="34"/>
      <c r="C266" s="34"/>
      <c r="D266" s="65"/>
      <c r="E266" s="62"/>
      <c r="F266" s="62"/>
      <c r="G266" s="62"/>
      <c r="H266" s="62"/>
      <c r="I266" s="62"/>
      <c r="J266" s="62"/>
    </row>
    <row r="267" spans="1:10" s="84" customFormat="1" ht="23.25" customHeight="1" x14ac:dyDescent="0.3">
      <c r="A267" s="40" t="s">
        <v>138</v>
      </c>
      <c r="B267" s="34">
        <v>210</v>
      </c>
      <c r="C267" s="34">
        <v>111</v>
      </c>
      <c r="D267" s="65">
        <f>E267+F267+G267+H267+I267</f>
        <v>20645093.420000002</v>
      </c>
      <c r="E267" s="62">
        <f>17208255.76</f>
        <v>17208255.760000002</v>
      </c>
      <c r="F267" s="62">
        <v>0</v>
      </c>
      <c r="G267" s="62"/>
      <c r="H267" s="62"/>
      <c r="I267" s="62">
        <f>3339416.66+97421</f>
        <v>3436837.66</v>
      </c>
      <c r="J267" s="62"/>
    </row>
    <row r="268" spans="1:10" s="84" customFormat="1" ht="23.25" customHeight="1" x14ac:dyDescent="0.3">
      <c r="A268" s="40" t="s">
        <v>139</v>
      </c>
      <c r="B268" s="34"/>
      <c r="C268" s="34">
        <v>112</v>
      </c>
      <c r="D268" s="65">
        <f>E268+F268+G268+H268+I268</f>
        <v>690</v>
      </c>
      <c r="E268" s="62">
        <v>690</v>
      </c>
      <c r="F268" s="62">
        <v>0</v>
      </c>
      <c r="G268" s="62"/>
      <c r="H268" s="62"/>
      <c r="I268" s="62">
        <v>0</v>
      </c>
      <c r="J268" s="62"/>
    </row>
    <row r="269" spans="1:10" s="84" customFormat="1" ht="30.75" customHeight="1" x14ac:dyDescent="0.3">
      <c r="A269" s="40" t="s">
        <v>140</v>
      </c>
      <c r="B269" s="34"/>
      <c r="C269" s="34">
        <v>119</v>
      </c>
      <c r="D269" s="65">
        <f>E269+F269+G269+H269+I269</f>
        <v>0</v>
      </c>
      <c r="E269" s="62">
        <v>0</v>
      </c>
      <c r="F269" s="62">
        <v>0</v>
      </c>
      <c r="G269" s="62"/>
      <c r="H269" s="62"/>
      <c r="I269" s="62">
        <v>0</v>
      </c>
      <c r="J269" s="62"/>
    </row>
    <row r="270" spans="1:10" s="84" customFormat="1" ht="23.25" customHeight="1" x14ac:dyDescent="0.3">
      <c r="A270" s="40" t="s">
        <v>141</v>
      </c>
      <c r="B270" s="34">
        <v>211</v>
      </c>
      <c r="C270" s="34">
        <v>119</v>
      </c>
      <c r="D270" s="65">
        <f>E270+F270+G270+H270+I270</f>
        <v>6205397.0700000003</v>
      </c>
      <c r="E270" s="62">
        <v>5196893.24</v>
      </c>
      <c r="F270" s="62">
        <v>0</v>
      </c>
      <c r="G270" s="62"/>
      <c r="H270" s="62"/>
      <c r="I270" s="62">
        <v>1008503.83</v>
      </c>
      <c r="J270" s="62"/>
    </row>
    <row r="271" spans="1:10" s="84" customFormat="1" ht="39.75" customHeight="1" x14ac:dyDescent="0.3">
      <c r="A271" s="40" t="s">
        <v>142</v>
      </c>
      <c r="B271" s="34">
        <v>220</v>
      </c>
      <c r="C271" s="34">
        <v>320</v>
      </c>
      <c r="D271" s="62">
        <f>E271+F271+G271+H271+I271</f>
        <v>0</v>
      </c>
      <c r="E271" s="62">
        <f>E273+E274</f>
        <v>0</v>
      </c>
      <c r="F271" s="62">
        <v>0</v>
      </c>
      <c r="G271" s="62">
        <f>G273+G274</f>
        <v>0</v>
      </c>
      <c r="H271" s="62">
        <f>H273+H274</f>
        <v>0</v>
      </c>
      <c r="I271" s="62">
        <f>I273+I274</f>
        <v>0</v>
      </c>
      <c r="J271" s="62">
        <f>J273+J274</f>
        <v>0</v>
      </c>
    </row>
    <row r="272" spans="1:10" s="84" customFormat="1" ht="13.5" customHeight="1" x14ac:dyDescent="0.3">
      <c r="A272" s="40" t="s">
        <v>143</v>
      </c>
      <c r="B272" s="34"/>
      <c r="C272" s="34"/>
      <c r="D272" s="65"/>
      <c r="E272" s="62"/>
      <c r="F272" s="62"/>
      <c r="G272" s="62"/>
      <c r="H272" s="62"/>
      <c r="I272" s="62"/>
      <c r="J272" s="62"/>
    </row>
    <row r="273" spans="1:10" s="84" customFormat="1" ht="16.5" customHeight="1" x14ac:dyDescent="0.3">
      <c r="A273" s="80" t="s">
        <v>144</v>
      </c>
      <c r="B273" s="81"/>
      <c r="C273" s="37">
        <v>321</v>
      </c>
      <c r="D273" s="65">
        <f>E273+F273+G273+H273+I273</f>
        <v>0</v>
      </c>
      <c r="E273" s="62">
        <v>0</v>
      </c>
      <c r="F273" s="62">
        <v>0</v>
      </c>
      <c r="G273" s="62"/>
      <c r="H273" s="62"/>
      <c r="I273" s="62">
        <v>0</v>
      </c>
      <c r="J273" s="62"/>
    </row>
    <row r="274" spans="1:10" s="84" customFormat="1" ht="28.5" customHeight="1" x14ac:dyDescent="0.3">
      <c r="A274" s="36" t="s">
        <v>145</v>
      </c>
      <c r="B274" s="34"/>
      <c r="C274" s="34">
        <v>323</v>
      </c>
      <c r="D274" s="65">
        <f>E274+F274+G274+H274+I274</f>
        <v>0</v>
      </c>
      <c r="E274" s="62"/>
      <c r="F274" s="62">
        <v>0</v>
      </c>
      <c r="G274" s="62"/>
      <c r="H274" s="62"/>
      <c r="I274" s="62">
        <v>0</v>
      </c>
      <c r="J274" s="62"/>
    </row>
    <row r="275" spans="1:10" s="84" customFormat="1" ht="18" customHeight="1" x14ac:dyDescent="0.3">
      <c r="A275" s="36" t="s">
        <v>146</v>
      </c>
      <c r="B275" s="34"/>
      <c r="C275" s="34">
        <v>830</v>
      </c>
      <c r="D275" s="65">
        <f>E275+F275+G275+H275+I275</f>
        <v>0</v>
      </c>
      <c r="E275" s="62">
        <f t="shared" ref="E275:J275" si="29">E277</f>
        <v>0</v>
      </c>
      <c r="F275" s="62">
        <f t="shared" si="29"/>
        <v>0</v>
      </c>
      <c r="G275" s="62">
        <f t="shared" si="29"/>
        <v>0</v>
      </c>
      <c r="H275" s="62">
        <f t="shared" si="29"/>
        <v>0</v>
      </c>
      <c r="I275" s="62">
        <f t="shared" si="29"/>
        <v>0</v>
      </c>
      <c r="J275" s="62">
        <f t="shared" si="29"/>
        <v>0</v>
      </c>
    </row>
    <row r="276" spans="1:10" s="84" customFormat="1" ht="14.25" customHeight="1" x14ac:dyDescent="0.3">
      <c r="A276" s="40" t="s">
        <v>143</v>
      </c>
      <c r="B276" s="34"/>
      <c r="C276" s="34"/>
      <c r="D276" s="65"/>
      <c r="E276" s="62"/>
      <c r="F276" s="62"/>
      <c r="G276" s="62"/>
      <c r="H276" s="62"/>
      <c r="I276" s="62"/>
      <c r="J276" s="62"/>
    </row>
    <row r="277" spans="1:10" s="84" customFormat="1" ht="78" customHeight="1" x14ac:dyDescent="0.3">
      <c r="A277" s="36" t="s">
        <v>147</v>
      </c>
      <c r="B277" s="34"/>
      <c r="C277" s="34">
        <v>831</v>
      </c>
      <c r="D277" s="65">
        <f>E277+F277+G277+H277+I277</f>
        <v>0</v>
      </c>
      <c r="E277" s="62"/>
      <c r="F277" s="62"/>
      <c r="G277" s="62"/>
      <c r="H277" s="62"/>
      <c r="I277" s="62">
        <v>0</v>
      </c>
      <c r="J277" s="62"/>
    </row>
    <row r="278" spans="1:10" s="84" customFormat="1" ht="16.5" customHeight="1" x14ac:dyDescent="0.3">
      <c r="A278" s="40" t="s">
        <v>148</v>
      </c>
      <c r="B278" s="34">
        <v>230</v>
      </c>
      <c r="C278" s="34">
        <v>850</v>
      </c>
      <c r="D278" s="65">
        <f>E278+F278+G278+H278+I278</f>
        <v>3523294.71</v>
      </c>
      <c r="E278" s="65">
        <f>E280+E284+E285</f>
        <v>3206197.54</v>
      </c>
      <c r="F278" s="65">
        <f>F280+F284+F285</f>
        <v>0</v>
      </c>
      <c r="G278" s="65">
        <f>G280+G284+G285</f>
        <v>0</v>
      </c>
      <c r="H278" s="65">
        <f>H280+H284+H285</f>
        <v>0</v>
      </c>
      <c r="I278" s="65">
        <f>I280+I284+I285</f>
        <v>317097.17</v>
      </c>
      <c r="J278" s="62">
        <f>J282+J283+J284+J285</f>
        <v>0</v>
      </c>
    </row>
    <row r="279" spans="1:10" s="84" customFormat="1" ht="14.25" customHeight="1" x14ac:dyDescent="0.3">
      <c r="A279" s="40" t="s">
        <v>143</v>
      </c>
      <c r="B279" s="34"/>
      <c r="C279" s="34"/>
      <c r="D279" s="65"/>
      <c r="E279" s="62"/>
      <c r="F279" s="62"/>
      <c r="G279" s="62"/>
      <c r="H279" s="62"/>
      <c r="I279" s="62"/>
      <c r="J279" s="62"/>
    </row>
    <row r="280" spans="1:10" s="84" customFormat="1" ht="24" customHeight="1" x14ac:dyDescent="0.3">
      <c r="A280" s="40" t="s">
        <v>149</v>
      </c>
      <c r="B280" s="41"/>
      <c r="C280" s="34">
        <v>851</v>
      </c>
      <c r="D280" s="65">
        <f t="shared" ref="D280:J280" si="30">D282+D283</f>
        <v>3523294.71</v>
      </c>
      <c r="E280" s="65">
        <f t="shared" si="30"/>
        <v>3206197.54</v>
      </c>
      <c r="F280" s="65">
        <f t="shared" si="30"/>
        <v>0</v>
      </c>
      <c r="G280" s="65">
        <f t="shared" si="30"/>
        <v>0</v>
      </c>
      <c r="H280" s="65">
        <f t="shared" si="30"/>
        <v>0</v>
      </c>
      <c r="I280" s="65">
        <f t="shared" si="30"/>
        <v>317097.17</v>
      </c>
      <c r="J280" s="65">
        <f t="shared" si="30"/>
        <v>0</v>
      </c>
    </row>
    <row r="281" spans="1:10" s="84" customFormat="1" ht="13.2" customHeight="1" x14ac:dyDescent="0.3">
      <c r="A281" s="40" t="s">
        <v>143</v>
      </c>
      <c r="B281" s="34"/>
      <c r="C281" s="34"/>
      <c r="D281" s="65"/>
      <c r="E281" s="62"/>
      <c r="F281" s="62"/>
      <c r="G281" s="62"/>
      <c r="H281" s="62"/>
      <c r="I281" s="62"/>
      <c r="J281" s="62"/>
    </row>
    <row r="282" spans="1:10" s="84" customFormat="1" ht="13.2" customHeight="1" x14ac:dyDescent="0.3">
      <c r="A282" s="40" t="s">
        <v>150</v>
      </c>
      <c r="B282" s="34"/>
      <c r="C282" s="34">
        <v>851</v>
      </c>
      <c r="D282" s="65">
        <f>E282+F282+G282+H282+I282</f>
        <v>3523294.71</v>
      </c>
      <c r="E282" s="62">
        <v>3206197.54</v>
      </c>
      <c r="F282" s="62">
        <v>0</v>
      </c>
      <c r="G282" s="62"/>
      <c r="H282" s="62"/>
      <c r="I282" s="62">
        <v>317097.17</v>
      </c>
      <c r="J282" s="62"/>
    </row>
    <row r="283" spans="1:10" s="84" customFormat="1" ht="13.2" customHeight="1" x14ac:dyDescent="0.3">
      <c r="A283" s="40" t="s">
        <v>151</v>
      </c>
      <c r="B283" s="34"/>
      <c r="C283" s="34">
        <v>851</v>
      </c>
      <c r="D283" s="65">
        <f>E283+F283+G283+H283+I283</f>
        <v>0</v>
      </c>
      <c r="E283" s="62"/>
      <c r="F283" s="62"/>
      <c r="G283" s="62"/>
      <c r="H283" s="62"/>
      <c r="I283" s="62"/>
      <c r="J283" s="62"/>
    </row>
    <row r="284" spans="1:10" s="84" customFormat="1" ht="13.2" customHeight="1" x14ac:dyDescent="0.3">
      <c r="A284" s="40" t="s">
        <v>152</v>
      </c>
      <c r="B284" s="34"/>
      <c r="C284" s="34">
        <v>852</v>
      </c>
      <c r="D284" s="65">
        <f>E284+F284+G284+H284+I284</f>
        <v>0</v>
      </c>
      <c r="E284" s="62"/>
      <c r="F284" s="62"/>
      <c r="G284" s="62"/>
      <c r="H284" s="62"/>
      <c r="I284" s="62"/>
      <c r="J284" s="62"/>
    </row>
    <row r="285" spans="1:10" s="84" customFormat="1" ht="13.2" customHeight="1" x14ac:dyDescent="0.3">
      <c r="A285" s="40" t="s">
        <v>153</v>
      </c>
      <c r="B285" s="34"/>
      <c r="C285" s="34">
        <v>853</v>
      </c>
      <c r="D285" s="65">
        <f>E285+F285+G285+H285+I285</f>
        <v>0</v>
      </c>
      <c r="E285" s="62"/>
      <c r="F285" s="62"/>
      <c r="G285" s="62"/>
      <c r="H285" s="62"/>
      <c r="I285" s="62">
        <v>0</v>
      </c>
      <c r="J285" s="62"/>
    </row>
    <row r="286" spans="1:10" s="84" customFormat="1" ht="13.2" customHeight="1" x14ac:dyDescent="0.3">
      <c r="A286" s="40" t="s">
        <v>154</v>
      </c>
      <c r="B286" s="34">
        <v>240</v>
      </c>
      <c r="C286" s="34"/>
      <c r="D286" s="65">
        <f>E286+F286+G286+H286+I286</f>
        <v>0</v>
      </c>
      <c r="E286" s="62"/>
      <c r="F286" s="62"/>
      <c r="G286" s="62"/>
      <c r="H286" s="62"/>
      <c r="I286" s="62"/>
      <c r="J286" s="62"/>
    </row>
    <row r="287" spans="1:10" s="84" customFormat="1" ht="25.2" customHeight="1" x14ac:dyDescent="0.3">
      <c r="A287" s="40" t="s">
        <v>155</v>
      </c>
      <c r="B287" s="34"/>
      <c r="C287" s="34">
        <v>240</v>
      </c>
      <c r="D287" s="62">
        <f>D288+D289</f>
        <v>6079157.0700000003</v>
      </c>
      <c r="E287" s="62">
        <f t="shared" ref="E287:J287" si="31">E288+E289</f>
        <v>5321374.7300000004</v>
      </c>
      <c r="F287" s="62">
        <f t="shared" si="31"/>
        <v>0</v>
      </c>
      <c r="G287" s="62">
        <f t="shared" si="31"/>
        <v>0</v>
      </c>
      <c r="H287" s="62">
        <f t="shared" si="31"/>
        <v>0</v>
      </c>
      <c r="I287" s="62">
        <f t="shared" si="31"/>
        <v>757782.33999999985</v>
      </c>
      <c r="J287" s="62">
        <f t="shared" si="31"/>
        <v>0</v>
      </c>
    </row>
    <row r="288" spans="1:10" s="84" customFormat="1" ht="25.2" customHeight="1" x14ac:dyDescent="0.3">
      <c r="A288" s="40" t="s">
        <v>156</v>
      </c>
      <c r="B288" s="34">
        <v>250</v>
      </c>
      <c r="C288" s="34"/>
      <c r="D288" s="65">
        <f>E288+F288+G288+H288+I288</f>
        <v>0</v>
      </c>
      <c r="E288" s="62"/>
      <c r="F288" s="62"/>
      <c r="G288" s="62"/>
      <c r="H288" s="62"/>
      <c r="I288" s="62"/>
      <c r="J288" s="62"/>
    </row>
    <row r="289" spans="1:10" s="84" customFormat="1" ht="14.25" customHeight="1" x14ac:dyDescent="0.3">
      <c r="A289" s="40" t="s">
        <v>157</v>
      </c>
      <c r="B289" s="34">
        <v>260</v>
      </c>
      <c r="C289" s="34"/>
      <c r="D289" s="65">
        <f>D291+D300</f>
        <v>6079157.0700000003</v>
      </c>
      <c r="E289" s="65">
        <f>E291+E300</f>
        <v>5321374.7300000004</v>
      </c>
      <c r="F289" s="65">
        <f>F291+F300</f>
        <v>0</v>
      </c>
      <c r="G289" s="65">
        <f>G291+G300</f>
        <v>0</v>
      </c>
      <c r="H289" s="65">
        <f>H291+H300</f>
        <v>0</v>
      </c>
      <c r="I289" s="65">
        <f>I300</f>
        <v>757782.33999999985</v>
      </c>
      <c r="J289" s="65">
        <f>J291+J300</f>
        <v>0</v>
      </c>
    </row>
    <row r="290" spans="1:10" s="84" customFormat="1" ht="10.5" customHeight="1" x14ac:dyDescent="0.3">
      <c r="A290" s="40" t="s">
        <v>143</v>
      </c>
      <c r="B290" s="34"/>
      <c r="C290" s="34"/>
      <c r="D290" s="65"/>
      <c r="E290" s="62"/>
      <c r="F290" s="62"/>
      <c r="G290" s="62"/>
      <c r="H290" s="62"/>
      <c r="I290" s="62"/>
      <c r="J290" s="62"/>
    </row>
    <row r="291" spans="1:10" s="84" customFormat="1" ht="39" customHeight="1" x14ac:dyDescent="0.3">
      <c r="A291" s="40" t="s">
        <v>158</v>
      </c>
      <c r="B291" s="34"/>
      <c r="C291" s="34">
        <v>243</v>
      </c>
      <c r="D291" s="65">
        <f>D293+D294+D295+D296+D297+D298+D299</f>
        <v>0</v>
      </c>
      <c r="E291" s="62">
        <f>E293+E294+E295+E296+E297+E298+E299</f>
        <v>0</v>
      </c>
      <c r="F291" s="62">
        <f>F293+F294+F295+F296+F297+F298+F299</f>
        <v>0</v>
      </c>
      <c r="G291" s="62">
        <f>G293+G294+G295+G296+G297+G298+G299</f>
        <v>0</v>
      </c>
      <c r="H291" s="62">
        <f>H292+H293+H294+H295+H296+H297+H298</f>
        <v>0</v>
      </c>
      <c r="I291" s="63" t="s">
        <v>103</v>
      </c>
      <c r="J291" s="62">
        <f>J292+J293+J294+J295+J296+J297+J298</f>
        <v>0</v>
      </c>
    </row>
    <row r="292" spans="1:10" s="84" customFormat="1" ht="11.25" customHeight="1" x14ac:dyDescent="0.3">
      <c r="A292" s="40" t="s">
        <v>143</v>
      </c>
      <c r="B292" s="34"/>
      <c r="C292" s="34"/>
      <c r="D292" s="65"/>
      <c r="E292" s="62"/>
      <c r="F292" s="62"/>
      <c r="G292" s="62"/>
      <c r="H292" s="62"/>
      <c r="I292" s="62"/>
      <c r="J292" s="62"/>
    </row>
    <row r="293" spans="1:10" s="84" customFormat="1" ht="24.6" customHeight="1" x14ac:dyDescent="0.3">
      <c r="A293" s="40" t="s">
        <v>159</v>
      </c>
      <c r="B293" s="34"/>
      <c r="C293" s="34">
        <v>243</v>
      </c>
      <c r="D293" s="65">
        <f t="shared" ref="D293:D299" si="32">E293+F293+G293+H293</f>
        <v>0</v>
      </c>
      <c r="E293" s="62"/>
      <c r="F293" s="62"/>
      <c r="G293" s="62"/>
      <c r="H293" s="62"/>
      <c r="I293" s="63" t="s">
        <v>103</v>
      </c>
      <c r="J293" s="62"/>
    </row>
    <row r="294" spans="1:10" s="84" customFormat="1" ht="24.75" customHeight="1" x14ac:dyDescent="0.3">
      <c r="A294" s="40" t="s">
        <v>160</v>
      </c>
      <c r="B294" s="34"/>
      <c r="C294" s="34">
        <v>243</v>
      </c>
      <c r="D294" s="65">
        <f t="shared" si="32"/>
        <v>0</v>
      </c>
      <c r="E294" s="62"/>
      <c r="F294" s="62"/>
      <c r="G294" s="62"/>
      <c r="H294" s="62"/>
      <c r="I294" s="63" t="s">
        <v>103</v>
      </c>
      <c r="J294" s="62"/>
    </row>
    <row r="295" spans="1:10" s="84" customFormat="1" ht="24.75" customHeight="1" x14ac:dyDescent="0.3">
      <c r="A295" s="40" t="s">
        <v>161</v>
      </c>
      <c r="B295" s="34"/>
      <c r="C295" s="34">
        <v>243</v>
      </c>
      <c r="D295" s="65">
        <f t="shared" si="32"/>
        <v>0</v>
      </c>
      <c r="E295" s="62"/>
      <c r="F295" s="62"/>
      <c r="G295" s="62"/>
      <c r="H295" s="62"/>
      <c r="I295" s="63" t="s">
        <v>103</v>
      </c>
      <c r="J295" s="62"/>
    </row>
    <row r="296" spans="1:10" s="84" customFormat="1" ht="24.75" customHeight="1" x14ac:dyDescent="0.3">
      <c r="A296" s="40" t="s">
        <v>162</v>
      </c>
      <c r="B296" s="34"/>
      <c r="C296" s="34">
        <v>243</v>
      </c>
      <c r="D296" s="65">
        <f t="shared" si="32"/>
        <v>0</v>
      </c>
      <c r="E296" s="62"/>
      <c r="F296" s="62"/>
      <c r="G296" s="62"/>
      <c r="H296" s="62"/>
      <c r="I296" s="63" t="s">
        <v>103</v>
      </c>
      <c r="J296" s="62"/>
    </row>
    <row r="297" spans="1:10" s="84" customFormat="1" ht="24.75" customHeight="1" x14ac:dyDescent="0.3">
      <c r="A297" s="40" t="s">
        <v>163</v>
      </c>
      <c r="B297" s="34"/>
      <c r="C297" s="34">
        <v>243</v>
      </c>
      <c r="D297" s="65">
        <f t="shared" si="32"/>
        <v>0</v>
      </c>
      <c r="E297" s="62"/>
      <c r="F297" s="62"/>
      <c r="G297" s="62"/>
      <c r="H297" s="62"/>
      <c r="I297" s="63" t="s">
        <v>103</v>
      </c>
      <c r="J297" s="62"/>
    </row>
    <row r="298" spans="1:10" s="84" customFormat="1" ht="24.75" customHeight="1" x14ac:dyDescent="0.3">
      <c r="A298" s="40" t="s">
        <v>164</v>
      </c>
      <c r="B298" s="34"/>
      <c r="C298" s="34">
        <v>243</v>
      </c>
      <c r="D298" s="65">
        <f t="shared" si="32"/>
        <v>0</v>
      </c>
      <c r="E298" s="62"/>
      <c r="F298" s="62"/>
      <c r="G298" s="62"/>
      <c r="H298" s="62"/>
      <c r="I298" s="63" t="s">
        <v>103</v>
      </c>
      <c r="J298" s="62"/>
    </row>
    <row r="299" spans="1:10" s="84" customFormat="1" ht="14.4" customHeight="1" x14ac:dyDescent="0.3">
      <c r="A299" s="40" t="s">
        <v>165</v>
      </c>
      <c r="B299" s="34"/>
      <c r="C299" s="34">
        <v>243</v>
      </c>
      <c r="D299" s="65">
        <f t="shared" si="32"/>
        <v>0</v>
      </c>
      <c r="E299" s="62"/>
      <c r="F299" s="62"/>
      <c r="G299" s="62"/>
      <c r="H299" s="62"/>
      <c r="I299" s="63" t="s">
        <v>103</v>
      </c>
      <c r="J299" s="62"/>
    </row>
    <row r="300" spans="1:10" s="84" customFormat="1" ht="21.6" customHeight="1" x14ac:dyDescent="0.3">
      <c r="A300" s="36" t="s">
        <v>294</v>
      </c>
      <c r="B300" s="34"/>
      <c r="C300" s="34">
        <v>244</v>
      </c>
      <c r="D300" s="62">
        <f t="shared" ref="D300:J300" si="33">D302+D303+D304+D310+D311+D312+D313+D314+D315+D316</f>
        <v>6079157.0700000003</v>
      </c>
      <c r="E300" s="62">
        <f t="shared" si="33"/>
        <v>5321374.7300000004</v>
      </c>
      <c r="F300" s="62">
        <f t="shared" si="33"/>
        <v>0</v>
      </c>
      <c r="G300" s="62">
        <f t="shared" si="33"/>
        <v>0</v>
      </c>
      <c r="H300" s="62">
        <f t="shared" si="33"/>
        <v>0</v>
      </c>
      <c r="I300" s="62">
        <f t="shared" si="33"/>
        <v>757782.33999999985</v>
      </c>
      <c r="J300" s="62">
        <f t="shared" si="33"/>
        <v>0</v>
      </c>
    </row>
    <row r="301" spans="1:10" s="84" customFormat="1" ht="15" customHeight="1" x14ac:dyDescent="0.3">
      <c r="A301" s="36" t="s">
        <v>143</v>
      </c>
      <c r="B301" s="34"/>
      <c r="C301" s="34"/>
      <c r="D301" s="65"/>
      <c r="E301" s="62"/>
      <c r="F301" s="62"/>
      <c r="G301" s="62"/>
      <c r="H301" s="62"/>
      <c r="I301" s="62"/>
      <c r="J301" s="62"/>
    </row>
    <row r="302" spans="1:10" s="84" customFormat="1" ht="14.25" customHeight="1" x14ac:dyDescent="0.3">
      <c r="A302" s="40" t="s">
        <v>166</v>
      </c>
      <c r="B302" s="34"/>
      <c r="C302" s="34">
        <v>244</v>
      </c>
      <c r="D302" s="65">
        <f>E302+F302+G302+H302+I302</f>
        <v>127828.92</v>
      </c>
      <c r="E302" s="62">
        <v>124544.51</v>
      </c>
      <c r="F302" s="62"/>
      <c r="G302" s="62"/>
      <c r="H302" s="62"/>
      <c r="I302" s="62">
        <v>3284.41</v>
      </c>
      <c r="J302" s="62"/>
    </row>
    <row r="303" spans="1:10" s="84" customFormat="1" ht="21.6" customHeight="1" x14ac:dyDescent="0.3">
      <c r="A303" s="40" t="s">
        <v>159</v>
      </c>
      <c r="B303" s="34"/>
      <c r="C303" s="34">
        <v>244</v>
      </c>
      <c r="D303" s="65">
        <f>E303+F303+G303+H303+I303</f>
        <v>0</v>
      </c>
      <c r="E303" s="62">
        <v>0</v>
      </c>
      <c r="F303" s="62"/>
      <c r="G303" s="62"/>
      <c r="H303" s="62"/>
      <c r="I303" s="62">
        <v>0</v>
      </c>
      <c r="J303" s="62"/>
    </row>
    <row r="304" spans="1:10" s="84" customFormat="1" ht="24.75" customHeight="1" x14ac:dyDescent="0.3">
      <c r="A304" s="40" t="s">
        <v>167</v>
      </c>
      <c r="B304" s="34"/>
      <c r="C304" s="34">
        <v>244</v>
      </c>
      <c r="D304" s="65">
        <f>E304+F304+G304+H304+I304</f>
        <v>2167897.7799999998</v>
      </c>
      <c r="E304" s="62">
        <f>E306+E307+E308+E309</f>
        <v>1856419.96</v>
      </c>
      <c r="F304" s="62">
        <f>F306+F307+F308+F309</f>
        <v>0</v>
      </c>
      <c r="G304" s="62">
        <f>G306+G307+G308+G309</f>
        <v>0</v>
      </c>
      <c r="H304" s="62">
        <f>H306+H307+H308+H309</f>
        <v>0</v>
      </c>
      <c r="I304" s="62">
        <f>I305+I306+I307+I308+I309</f>
        <v>311477.81999999995</v>
      </c>
      <c r="J304" s="62">
        <f>J305+J306+J307+J308+J309</f>
        <v>0</v>
      </c>
    </row>
    <row r="305" spans="1:10" s="84" customFormat="1" ht="13.2" customHeight="1" x14ac:dyDescent="0.3">
      <c r="A305" s="40" t="s">
        <v>25</v>
      </c>
      <c r="B305" s="34"/>
      <c r="C305" s="34"/>
      <c r="D305" s="65"/>
      <c r="E305" s="62"/>
      <c r="F305" s="62"/>
      <c r="G305" s="62"/>
      <c r="H305" s="62"/>
      <c r="I305" s="62"/>
      <c r="J305" s="62"/>
    </row>
    <row r="306" spans="1:10" s="84" customFormat="1" ht="13.2" customHeight="1" x14ac:dyDescent="0.3">
      <c r="A306" s="40" t="s">
        <v>168</v>
      </c>
      <c r="B306" s="34"/>
      <c r="C306" s="34"/>
      <c r="D306" s="65">
        <f t="shared" ref="D306:D326" si="34">E306+F306+G306+H306+I306</f>
        <v>1402500.96</v>
      </c>
      <c r="E306" s="62">
        <v>1374892.55</v>
      </c>
      <c r="F306" s="62"/>
      <c r="G306" s="62"/>
      <c r="H306" s="62"/>
      <c r="I306" s="62">
        <v>27608.41</v>
      </c>
      <c r="J306" s="62"/>
    </row>
    <row r="307" spans="1:10" s="84" customFormat="1" ht="13.2" customHeight="1" x14ac:dyDescent="0.3">
      <c r="A307" s="40" t="s">
        <v>169</v>
      </c>
      <c r="B307" s="34"/>
      <c r="C307" s="34"/>
      <c r="D307" s="65">
        <f t="shared" si="34"/>
        <v>0</v>
      </c>
      <c r="E307" s="62">
        <v>0</v>
      </c>
      <c r="F307" s="62"/>
      <c r="G307" s="62"/>
      <c r="H307" s="62"/>
      <c r="I307" s="62">
        <v>0</v>
      </c>
      <c r="J307" s="62"/>
    </row>
    <row r="308" spans="1:10" s="84" customFormat="1" ht="13.2" customHeight="1" x14ac:dyDescent="0.3">
      <c r="A308" s="40" t="s">
        <v>170</v>
      </c>
      <c r="B308" s="34"/>
      <c r="C308" s="34"/>
      <c r="D308" s="65">
        <f t="shared" si="34"/>
        <v>579090.01</v>
      </c>
      <c r="E308" s="62">
        <v>337266.27</v>
      </c>
      <c r="F308" s="62"/>
      <c r="G308" s="62"/>
      <c r="H308" s="62"/>
      <c r="I308" s="62">
        <v>241823.74</v>
      </c>
      <c r="J308" s="62"/>
    </row>
    <row r="309" spans="1:10" s="84" customFormat="1" ht="13.2" customHeight="1" x14ac:dyDescent="0.3">
      <c r="A309" s="40" t="s">
        <v>171</v>
      </c>
      <c r="B309" s="34"/>
      <c r="C309" s="34"/>
      <c r="D309" s="65">
        <f t="shared" si="34"/>
        <v>186306.81</v>
      </c>
      <c r="E309" s="62">
        <v>144261.14000000001</v>
      </c>
      <c r="F309" s="62"/>
      <c r="G309" s="62"/>
      <c r="H309" s="62"/>
      <c r="I309" s="62">
        <v>42045.67</v>
      </c>
      <c r="J309" s="62"/>
    </row>
    <row r="310" spans="1:10" s="84" customFormat="1" ht="24" customHeight="1" x14ac:dyDescent="0.3">
      <c r="A310" s="40" t="s">
        <v>172</v>
      </c>
      <c r="B310" s="34"/>
      <c r="C310" s="34">
        <v>244</v>
      </c>
      <c r="D310" s="65">
        <f t="shared" si="34"/>
        <v>0</v>
      </c>
      <c r="E310" s="62"/>
      <c r="F310" s="62"/>
      <c r="G310" s="62"/>
      <c r="H310" s="62"/>
      <c r="I310" s="62"/>
      <c r="J310" s="62"/>
    </row>
    <row r="311" spans="1:10" s="84" customFormat="1" ht="24" customHeight="1" x14ac:dyDescent="0.3">
      <c r="A311" s="40" t="s">
        <v>160</v>
      </c>
      <c r="B311" s="34"/>
      <c r="C311" s="34">
        <v>244</v>
      </c>
      <c r="D311" s="65">
        <f t="shared" si="34"/>
        <v>2082013.1400000001</v>
      </c>
      <c r="E311" s="62">
        <v>1937723.35</v>
      </c>
      <c r="F311" s="62"/>
      <c r="G311" s="62"/>
      <c r="H311" s="62"/>
      <c r="I311" s="62">
        <v>144289.79</v>
      </c>
      <c r="J311" s="62"/>
    </row>
    <row r="312" spans="1:10" s="84" customFormat="1" ht="24" customHeight="1" x14ac:dyDescent="0.3">
      <c r="A312" s="40" t="s">
        <v>161</v>
      </c>
      <c r="B312" s="34"/>
      <c r="C312" s="34">
        <v>244</v>
      </c>
      <c r="D312" s="65">
        <f t="shared" si="34"/>
        <v>453917.23</v>
      </c>
      <c r="E312" s="62">
        <v>306917.23</v>
      </c>
      <c r="F312" s="62"/>
      <c r="G312" s="62"/>
      <c r="H312" s="62"/>
      <c r="I312" s="62">
        <v>147000</v>
      </c>
      <c r="J312" s="62"/>
    </row>
    <row r="313" spans="1:10" s="84" customFormat="1" ht="24" customHeight="1" x14ac:dyDescent="0.3">
      <c r="A313" s="40" t="s">
        <v>162</v>
      </c>
      <c r="B313" s="34"/>
      <c r="C313" s="34">
        <v>244</v>
      </c>
      <c r="D313" s="65">
        <f t="shared" si="34"/>
        <v>910000</v>
      </c>
      <c r="E313" s="62">
        <v>875000</v>
      </c>
      <c r="F313" s="62"/>
      <c r="G313" s="62"/>
      <c r="H313" s="62"/>
      <c r="I313" s="62">
        <v>35000</v>
      </c>
      <c r="J313" s="62"/>
    </row>
    <row r="314" spans="1:10" s="84" customFormat="1" ht="24" customHeight="1" x14ac:dyDescent="0.3">
      <c r="A314" s="40" t="s">
        <v>163</v>
      </c>
      <c r="B314" s="34"/>
      <c r="C314" s="34">
        <v>244</v>
      </c>
      <c r="D314" s="65">
        <f t="shared" si="34"/>
        <v>0</v>
      </c>
      <c r="E314" s="62">
        <v>0</v>
      </c>
      <c r="F314" s="62"/>
      <c r="G314" s="62"/>
      <c r="H314" s="62"/>
      <c r="I314" s="62">
        <v>0</v>
      </c>
      <c r="J314" s="62"/>
    </row>
    <row r="315" spans="1:10" s="84" customFormat="1" ht="24" customHeight="1" x14ac:dyDescent="0.3">
      <c r="A315" s="40" t="s">
        <v>164</v>
      </c>
      <c r="B315" s="34"/>
      <c r="C315" s="34">
        <v>244</v>
      </c>
      <c r="D315" s="65">
        <f t="shared" si="34"/>
        <v>330000</v>
      </c>
      <c r="E315" s="62">
        <v>213269.68</v>
      </c>
      <c r="F315" s="62"/>
      <c r="G315" s="62"/>
      <c r="H315" s="62"/>
      <c r="I315" s="62">
        <v>116730.32</v>
      </c>
      <c r="J315" s="62"/>
    </row>
    <row r="316" spans="1:10" s="84" customFormat="1" ht="12" customHeight="1" x14ac:dyDescent="0.3">
      <c r="A316" s="40" t="s">
        <v>165</v>
      </c>
      <c r="B316" s="34"/>
      <c r="C316" s="34">
        <v>244</v>
      </c>
      <c r="D316" s="65">
        <f t="shared" si="34"/>
        <v>7500</v>
      </c>
      <c r="E316" s="62">
        <v>7500</v>
      </c>
      <c r="F316" s="62">
        <v>0</v>
      </c>
      <c r="G316" s="62"/>
      <c r="H316" s="62"/>
      <c r="I316" s="62"/>
      <c r="J316" s="62"/>
    </row>
    <row r="317" spans="1:10" s="84" customFormat="1" ht="12" customHeight="1" x14ac:dyDescent="0.3">
      <c r="A317" s="36" t="s">
        <v>173</v>
      </c>
      <c r="B317" s="34">
        <v>300</v>
      </c>
      <c r="C317" s="34" t="s">
        <v>103</v>
      </c>
      <c r="D317" s="65">
        <f t="shared" si="34"/>
        <v>0</v>
      </c>
      <c r="E317" s="62">
        <f t="shared" ref="E317:J317" si="35">E319+E320</f>
        <v>0</v>
      </c>
      <c r="F317" s="62">
        <f t="shared" si="35"/>
        <v>0</v>
      </c>
      <c r="G317" s="62">
        <f t="shared" si="35"/>
        <v>0</v>
      </c>
      <c r="H317" s="62">
        <f t="shared" si="35"/>
        <v>0</v>
      </c>
      <c r="I317" s="62">
        <f t="shared" si="35"/>
        <v>0</v>
      </c>
      <c r="J317" s="62">
        <f t="shared" si="35"/>
        <v>0</v>
      </c>
    </row>
    <row r="318" spans="1:10" s="84" customFormat="1" ht="12" customHeight="1" x14ac:dyDescent="0.3">
      <c r="A318" s="36" t="s">
        <v>143</v>
      </c>
      <c r="B318" s="34"/>
      <c r="C318" s="41"/>
      <c r="D318" s="65">
        <f t="shared" si="34"/>
        <v>0</v>
      </c>
      <c r="E318" s="62"/>
      <c r="F318" s="62"/>
      <c r="G318" s="62"/>
      <c r="H318" s="62"/>
      <c r="I318" s="62"/>
      <c r="J318" s="62"/>
    </row>
    <row r="319" spans="1:10" s="84" customFormat="1" ht="12" customHeight="1" x14ac:dyDescent="0.3">
      <c r="A319" s="36" t="s">
        <v>174</v>
      </c>
      <c r="B319" s="81">
        <v>310</v>
      </c>
      <c r="C319" s="82"/>
      <c r="D319" s="65">
        <f t="shared" si="34"/>
        <v>0</v>
      </c>
      <c r="E319" s="62"/>
      <c r="F319" s="62"/>
      <c r="G319" s="62"/>
      <c r="H319" s="62"/>
      <c r="I319" s="62"/>
      <c r="J319" s="62"/>
    </row>
    <row r="320" spans="1:10" s="87" customFormat="1" ht="12" customHeight="1" x14ac:dyDescent="0.2">
      <c r="A320" s="36" t="s">
        <v>175</v>
      </c>
      <c r="B320" s="34">
        <v>320</v>
      </c>
      <c r="C320" s="34"/>
      <c r="D320" s="65">
        <f t="shared" si="34"/>
        <v>0</v>
      </c>
      <c r="E320" s="62"/>
      <c r="F320" s="62"/>
      <c r="G320" s="62"/>
      <c r="H320" s="62"/>
      <c r="I320" s="62"/>
      <c r="J320" s="62"/>
    </row>
    <row r="321" spans="1:10" s="87" customFormat="1" ht="11.4" customHeight="1" x14ac:dyDescent="0.2">
      <c r="A321" s="36" t="s">
        <v>176</v>
      </c>
      <c r="B321" s="34">
        <v>400</v>
      </c>
      <c r="C321" s="34"/>
      <c r="D321" s="65">
        <f t="shared" si="34"/>
        <v>0</v>
      </c>
      <c r="E321" s="62">
        <f t="shared" ref="E321:J321" si="36">E323+E324</f>
        <v>0</v>
      </c>
      <c r="F321" s="62">
        <f t="shared" si="36"/>
        <v>0</v>
      </c>
      <c r="G321" s="62">
        <f t="shared" si="36"/>
        <v>0</v>
      </c>
      <c r="H321" s="62">
        <f t="shared" si="36"/>
        <v>0</v>
      </c>
      <c r="I321" s="62">
        <f t="shared" si="36"/>
        <v>0</v>
      </c>
      <c r="J321" s="62">
        <f t="shared" si="36"/>
        <v>0</v>
      </c>
    </row>
    <row r="322" spans="1:10" s="87" customFormat="1" ht="11.4" customHeight="1" x14ac:dyDescent="0.2">
      <c r="A322" s="36" t="s">
        <v>143</v>
      </c>
      <c r="B322" s="34"/>
      <c r="C322" s="41"/>
      <c r="D322" s="65">
        <f t="shared" si="34"/>
        <v>0</v>
      </c>
      <c r="E322" s="62"/>
      <c r="F322" s="62"/>
      <c r="G322" s="62"/>
      <c r="H322" s="62"/>
      <c r="I322" s="62"/>
      <c r="J322" s="62"/>
    </row>
    <row r="323" spans="1:10" s="87" customFormat="1" ht="11.4" customHeight="1" x14ac:dyDescent="0.2">
      <c r="A323" s="36" t="s">
        <v>177</v>
      </c>
      <c r="B323" s="81">
        <v>410</v>
      </c>
      <c r="C323" s="82"/>
      <c r="D323" s="65">
        <f t="shared" si="34"/>
        <v>0</v>
      </c>
      <c r="E323" s="62"/>
      <c r="F323" s="62"/>
      <c r="G323" s="62"/>
      <c r="H323" s="62"/>
      <c r="I323" s="62"/>
      <c r="J323" s="62"/>
    </row>
    <row r="324" spans="1:10" s="87" customFormat="1" ht="11.4" customHeight="1" x14ac:dyDescent="0.2">
      <c r="A324" s="36" t="s">
        <v>178</v>
      </c>
      <c r="B324" s="34">
        <v>420</v>
      </c>
      <c r="C324" s="34"/>
      <c r="D324" s="65">
        <f t="shared" si="34"/>
        <v>0</v>
      </c>
      <c r="E324" s="62"/>
      <c r="F324" s="62"/>
      <c r="G324" s="62"/>
      <c r="H324" s="62"/>
      <c r="I324" s="62"/>
      <c r="J324" s="62"/>
    </row>
    <row r="325" spans="1:10" s="87" customFormat="1" ht="11.4" customHeight="1" x14ac:dyDescent="0.2">
      <c r="A325" s="36" t="s">
        <v>179</v>
      </c>
      <c r="B325" s="34">
        <v>500</v>
      </c>
      <c r="C325" s="34" t="s">
        <v>103</v>
      </c>
      <c r="D325" s="65">
        <f t="shared" si="34"/>
        <v>0</v>
      </c>
      <c r="E325" s="62">
        <v>0</v>
      </c>
      <c r="F325" s="62">
        <v>0</v>
      </c>
      <c r="G325" s="62"/>
      <c r="H325" s="62"/>
      <c r="I325" s="62">
        <v>0</v>
      </c>
      <c r="J325" s="62"/>
    </row>
    <row r="326" spans="1:10" s="87" customFormat="1" ht="11.4" customHeight="1" x14ac:dyDescent="0.2">
      <c r="A326" s="36" t="s">
        <v>180</v>
      </c>
      <c r="B326" s="34">
        <v>600</v>
      </c>
      <c r="C326" s="34" t="s">
        <v>103</v>
      </c>
      <c r="D326" s="65">
        <f t="shared" si="34"/>
        <v>0</v>
      </c>
      <c r="E326" s="62">
        <f t="shared" ref="E326:J326" si="37">E325+E227-E264</f>
        <v>0</v>
      </c>
      <c r="F326" s="62">
        <f t="shared" si="37"/>
        <v>0</v>
      </c>
      <c r="G326" s="62">
        <f t="shared" si="37"/>
        <v>0</v>
      </c>
      <c r="H326" s="62">
        <f t="shared" si="37"/>
        <v>0</v>
      </c>
      <c r="I326" s="62">
        <f t="shared" si="37"/>
        <v>0</v>
      </c>
      <c r="J326" s="62">
        <f t="shared" si="37"/>
        <v>0</v>
      </c>
    </row>
    <row r="328" spans="1:10" ht="18" customHeight="1" x14ac:dyDescent="0.3">
      <c r="A328" s="88" t="s">
        <v>295</v>
      </c>
      <c r="B328" s="89"/>
      <c r="C328" s="89"/>
      <c r="D328" s="89"/>
      <c r="E328" s="89"/>
      <c r="F328" s="89"/>
      <c r="G328" s="89"/>
      <c r="H328" s="89"/>
      <c r="I328" s="89"/>
      <c r="J328" s="89"/>
    </row>
    <row r="329" spans="1:10" x14ac:dyDescent="0.3">
      <c r="A329" s="126" t="s">
        <v>183</v>
      </c>
      <c r="B329" s="126"/>
      <c r="C329" s="126"/>
      <c r="D329" s="126"/>
      <c r="E329" s="126"/>
      <c r="F329" s="126"/>
      <c r="G329" s="126"/>
      <c r="H329" s="126"/>
      <c r="I329" s="126"/>
      <c r="J329" s="126"/>
    </row>
    <row r="330" spans="1:10" ht="45" customHeight="1" x14ac:dyDescent="0.3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</row>
    <row r="331" spans="1:10" ht="36.75" customHeight="1" x14ac:dyDescent="0.3">
      <c r="A331" s="126" t="s">
        <v>184</v>
      </c>
      <c r="B331" s="126"/>
      <c r="C331" s="126"/>
      <c r="D331" s="126"/>
      <c r="E331" s="126"/>
      <c r="F331" s="126"/>
      <c r="G331" s="126"/>
      <c r="H331" s="126"/>
      <c r="I331" s="126"/>
      <c r="J331" s="126"/>
    </row>
    <row r="332" spans="1:10" ht="52.5" customHeight="1" x14ac:dyDescent="0.3">
      <c r="A332" s="126" t="s">
        <v>185</v>
      </c>
      <c r="B332" s="126"/>
      <c r="C332" s="126"/>
      <c r="D332" s="126"/>
      <c r="E332" s="126"/>
      <c r="F332" s="126"/>
      <c r="G332" s="126"/>
      <c r="H332" s="126"/>
      <c r="I332" s="126"/>
      <c r="J332" s="126"/>
    </row>
    <row r="333" spans="1:10" ht="43.5" customHeight="1" x14ac:dyDescent="0.3">
      <c r="A333" s="126" t="s">
        <v>186</v>
      </c>
      <c r="B333" s="126"/>
      <c r="C333" s="126"/>
      <c r="D333" s="126"/>
      <c r="E333" s="126"/>
      <c r="F333" s="126"/>
      <c r="G333" s="126"/>
      <c r="H333" s="126"/>
      <c r="I333" s="126"/>
      <c r="J333" s="126"/>
    </row>
    <row r="334" spans="1:10" ht="40.5" customHeight="1" x14ac:dyDescent="0.3">
      <c r="A334" s="126" t="s">
        <v>187</v>
      </c>
      <c r="B334" s="126"/>
      <c r="C334" s="126"/>
      <c r="D334" s="126"/>
      <c r="E334" s="126"/>
      <c r="F334" s="126"/>
      <c r="G334" s="126"/>
      <c r="H334" s="126"/>
      <c r="I334" s="126"/>
      <c r="J334" s="126"/>
    </row>
    <row r="335" spans="1:10" x14ac:dyDescent="0.3">
      <c r="A335" s="90"/>
      <c r="B335" s="89"/>
      <c r="C335" s="89"/>
      <c r="D335" s="89"/>
      <c r="E335" s="89"/>
      <c r="F335" s="89"/>
      <c r="G335" s="89"/>
      <c r="H335" s="89"/>
      <c r="I335" s="89"/>
      <c r="J335" s="89"/>
    </row>
    <row r="336" spans="1:10" x14ac:dyDescent="0.3">
      <c r="A336" s="90"/>
      <c r="B336" s="89"/>
      <c r="C336" s="89"/>
      <c r="D336" s="89"/>
      <c r="E336" s="89"/>
      <c r="F336" s="89"/>
      <c r="G336" s="89"/>
      <c r="H336" s="89"/>
      <c r="I336" s="89"/>
      <c r="J336" s="89"/>
    </row>
    <row r="337" spans="1:10" x14ac:dyDescent="0.3">
      <c r="A337" s="90"/>
      <c r="B337" s="89"/>
      <c r="C337" s="89"/>
      <c r="D337" s="89"/>
      <c r="E337" s="89"/>
      <c r="F337" s="89"/>
      <c r="G337" s="89"/>
      <c r="H337" s="89"/>
      <c r="I337" s="89"/>
      <c r="J337" s="89"/>
    </row>
    <row r="338" spans="1:10" x14ac:dyDescent="0.3">
      <c r="A338" s="90"/>
      <c r="B338" s="89"/>
      <c r="C338" s="89"/>
      <c r="D338" s="89"/>
      <c r="E338" s="89"/>
      <c r="F338" s="89"/>
      <c r="G338" s="89"/>
      <c r="H338" s="89"/>
      <c r="I338" s="89"/>
      <c r="J338" s="89"/>
    </row>
    <row r="339" spans="1:10" x14ac:dyDescent="0.3">
      <c r="A339" s="90"/>
      <c r="B339" s="89"/>
      <c r="C339" s="89"/>
      <c r="D339" s="89"/>
      <c r="E339" s="89"/>
      <c r="F339" s="89"/>
      <c r="G339" s="89"/>
      <c r="H339" s="89"/>
      <c r="I339" s="89"/>
      <c r="J339" s="89"/>
    </row>
    <row r="340" spans="1:10" x14ac:dyDescent="0.3">
      <c r="A340" s="90"/>
      <c r="B340" s="89"/>
      <c r="C340" s="89"/>
      <c r="D340" s="89"/>
      <c r="E340" s="89"/>
      <c r="F340" s="89"/>
      <c r="G340" s="89"/>
      <c r="H340" s="89"/>
      <c r="I340" s="89"/>
      <c r="J340" s="89"/>
    </row>
    <row r="341" spans="1:10" x14ac:dyDescent="0.3">
      <c r="A341" s="90"/>
      <c r="B341" s="89"/>
      <c r="C341" s="89"/>
      <c r="D341" s="89"/>
      <c r="E341" s="89"/>
      <c r="F341" s="89"/>
      <c r="G341" s="89"/>
      <c r="H341" s="89"/>
      <c r="I341" s="89"/>
      <c r="J341" s="89"/>
    </row>
  </sheetData>
  <autoFilter ref="A10:J325"/>
  <mergeCells count="47">
    <mergeCell ref="G116:G117"/>
    <mergeCell ref="H116:H117"/>
    <mergeCell ref="I116:J116"/>
    <mergeCell ref="F116:F117"/>
    <mergeCell ref="E114:J114"/>
    <mergeCell ref="E115:J115"/>
    <mergeCell ref="A222:A225"/>
    <mergeCell ref="B222:B225"/>
    <mergeCell ref="C222:C225"/>
    <mergeCell ref="D222:D225"/>
    <mergeCell ref="E222:J222"/>
    <mergeCell ref="E224:E225"/>
    <mergeCell ref="F224:F225"/>
    <mergeCell ref="G224:G225"/>
    <mergeCell ref="H224:H225"/>
    <mergeCell ref="I224:J224"/>
    <mergeCell ref="E223:J223"/>
    <mergeCell ref="A1:J1"/>
    <mergeCell ref="A6:A9"/>
    <mergeCell ref="B6:B9"/>
    <mergeCell ref="C6:C9"/>
    <mergeCell ref="E5:F5"/>
    <mergeCell ref="E6:J6"/>
    <mergeCell ref="D3:G3"/>
    <mergeCell ref="F8:F9"/>
    <mergeCell ref="H8:H9"/>
    <mergeCell ref="E8:E9"/>
    <mergeCell ref="G8:G9"/>
    <mergeCell ref="D6:D9"/>
    <mergeCell ref="E7:J7"/>
    <mergeCell ref="I8:J8"/>
    <mergeCell ref="A333:J333"/>
    <mergeCell ref="A334:J334"/>
    <mergeCell ref="A329:J330"/>
    <mergeCell ref="D111:G111"/>
    <mergeCell ref="D112:G112"/>
    <mergeCell ref="E113:F113"/>
    <mergeCell ref="E221:F221"/>
    <mergeCell ref="C114:C117"/>
    <mergeCell ref="D114:D117"/>
    <mergeCell ref="E116:E117"/>
    <mergeCell ref="A114:A117"/>
    <mergeCell ref="B114:B117"/>
    <mergeCell ref="A331:J331"/>
    <mergeCell ref="D219:G219"/>
    <mergeCell ref="D220:G220"/>
    <mergeCell ref="A332:J332"/>
  </mergeCells>
  <phoneticPr fontId="5" type="noConversion"/>
  <pageMargins left="0.27559055118110237" right="0" top="0.55118110236220474" bottom="0.15748031496062992" header="0.31496062992125984" footer="0.31496062992125984"/>
  <pageSetup paperSize="9" scale="65" fitToHeight="9" orientation="portrait" r:id="rId1"/>
  <rowBreaks count="5" manualBreakCount="5">
    <brk id="53" max="9" man="1"/>
    <brk id="110" max="9" man="1"/>
    <brk id="155" max="9" man="1"/>
    <brk id="218" max="9" man="1"/>
    <brk id="27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7" zoomScale="60" zoomScaleNormal="100" workbookViewId="0">
      <selection activeCell="J34" sqref="J34"/>
    </sheetView>
  </sheetViews>
  <sheetFormatPr defaultRowHeight="14.4" x14ac:dyDescent="0.3"/>
  <cols>
    <col min="1" max="1" width="17.109375" customWidth="1"/>
    <col min="4" max="4" width="10.88671875" customWidth="1"/>
    <col min="5" max="5" width="11.109375" customWidth="1"/>
    <col min="6" max="6" width="14.5546875" customWidth="1"/>
    <col min="7" max="7" width="11.6640625" customWidth="1"/>
    <col min="8" max="8" width="11.88671875" customWidth="1"/>
    <col min="9" max="9" width="12.44140625" customWidth="1"/>
    <col min="10" max="10" width="13.33203125" customWidth="1"/>
    <col min="11" max="11" width="12.44140625" customWidth="1"/>
    <col min="12" max="12" width="12.5546875" customWidth="1"/>
  </cols>
  <sheetData>
    <row r="1" spans="1:12" ht="15.6" x14ac:dyDescent="0.3">
      <c r="L1" s="4" t="s">
        <v>188</v>
      </c>
    </row>
    <row r="2" spans="1:12" ht="15.6" x14ac:dyDescent="0.3">
      <c r="F2" s="5" t="s">
        <v>189</v>
      </c>
    </row>
    <row r="3" spans="1:12" ht="18.600000000000001" x14ac:dyDescent="0.3">
      <c r="F3" s="5" t="s">
        <v>190</v>
      </c>
    </row>
    <row r="4" spans="1:12" ht="15.6" x14ac:dyDescent="0.3">
      <c r="A4" s="4"/>
      <c r="E4" s="58" t="s">
        <v>301</v>
      </c>
      <c r="F4" s="162">
        <f>'раздел 3 (табл.2,3,4)'!E4</f>
        <v>42786</v>
      </c>
      <c r="G4" s="163"/>
      <c r="H4" s="163"/>
    </row>
    <row r="5" spans="1:12" ht="15.6" x14ac:dyDescent="0.3">
      <c r="A5" s="5"/>
    </row>
    <row r="6" spans="1:12" ht="21.75" customHeight="1" x14ac:dyDescent="0.3">
      <c r="A6" s="157" t="s">
        <v>191</v>
      </c>
      <c r="B6" s="157" t="s">
        <v>91</v>
      </c>
      <c r="C6" s="157" t="s">
        <v>192</v>
      </c>
      <c r="D6" s="157" t="s">
        <v>193</v>
      </c>
      <c r="E6" s="157"/>
      <c r="F6" s="157"/>
      <c r="G6" s="157"/>
      <c r="H6" s="157"/>
      <c r="I6" s="157"/>
      <c r="J6" s="157"/>
      <c r="K6" s="157"/>
      <c r="L6" s="157"/>
    </row>
    <row r="7" spans="1:12" ht="15.6" x14ac:dyDescent="0.3">
      <c r="A7" s="157"/>
      <c r="B7" s="157"/>
      <c r="C7" s="157"/>
      <c r="D7" s="157" t="s">
        <v>194</v>
      </c>
      <c r="E7" s="157"/>
      <c r="F7" s="157"/>
      <c r="G7" s="157"/>
      <c r="H7" s="157"/>
      <c r="I7" s="157"/>
      <c r="J7" s="157"/>
      <c r="K7" s="157"/>
      <c r="L7" s="157"/>
    </row>
    <row r="8" spans="1:12" ht="15.6" x14ac:dyDescent="0.3">
      <c r="A8" s="157"/>
      <c r="B8" s="157"/>
      <c r="C8" s="157"/>
      <c r="D8" s="157" t="s">
        <v>195</v>
      </c>
      <c r="E8" s="157"/>
      <c r="F8" s="157"/>
      <c r="G8" s="157" t="s">
        <v>25</v>
      </c>
      <c r="H8" s="157"/>
      <c r="I8" s="157"/>
      <c r="J8" s="157"/>
      <c r="K8" s="157"/>
      <c r="L8" s="157"/>
    </row>
    <row r="9" spans="1:12" ht="47.25" customHeight="1" x14ac:dyDescent="0.3">
      <c r="A9" s="157"/>
      <c r="B9" s="157"/>
      <c r="C9" s="157"/>
      <c r="D9" s="157"/>
      <c r="E9" s="157"/>
      <c r="F9" s="157"/>
      <c r="G9" s="157" t="s">
        <v>196</v>
      </c>
      <c r="H9" s="157"/>
      <c r="I9" s="157"/>
      <c r="J9" s="157" t="s">
        <v>197</v>
      </c>
      <c r="K9" s="157"/>
      <c r="L9" s="157"/>
    </row>
    <row r="10" spans="1:12" ht="50.25" customHeight="1" x14ac:dyDescent="0.3">
      <c r="A10" s="157"/>
      <c r="B10" s="157"/>
      <c r="C10" s="157"/>
      <c r="D10" s="157"/>
      <c r="E10" s="157"/>
      <c r="F10" s="157"/>
      <c r="G10" s="157" t="s">
        <v>198</v>
      </c>
      <c r="H10" s="157"/>
      <c r="I10" s="157"/>
      <c r="J10" s="157" t="s">
        <v>199</v>
      </c>
      <c r="K10" s="157"/>
      <c r="L10" s="157"/>
    </row>
    <row r="11" spans="1:12" ht="78.75" customHeight="1" x14ac:dyDescent="0.3">
      <c r="A11" s="157"/>
      <c r="B11" s="157"/>
      <c r="C11" s="157"/>
      <c r="D11" s="157"/>
      <c r="E11" s="157"/>
      <c r="F11" s="157"/>
      <c r="G11" s="157" t="s">
        <v>200</v>
      </c>
      <c r="H11" s="157"/>
      <c r="I11" s="157"/>
      <c r="J11" s="164"/>
      <c r="K11" s="164"/>
      <c r="L11" s="164"/>
    </row>
    <row r="12" spans="1:12" ht="15.75" customHeight="1" x14ac:dyDescent="0.3">
      <c r="A12" s="157"/>
      <c r="B12" s="157"/>
      <c r="C12" s="157"/>
      <c r="D12" s="157" t="s">
        <v>310</v>
      </c>
      <c r="E12" s="157" t="s">
        <v>291</v>
      </c>
      <c r="F12" s="157" t="s">
        <v>311</v>
      </c>
      <c r="G12" s="157" t="s">
        <v>310</v>
      </c>
      <c r="H12" s="157" t="s">
        <v>291</v>
      </c>
      <c r="I12" s="157" t="s">
        <v>311</v>
      </c>
      <c r="J12" s="157" t="s">
        <v>310</v>
      </c>
      <c r="K12" s="157" t="s">
        <v>291</v>
      </c>
      <c r="L12" s="157" t="s">
        <v>311</v>
      </c>
    </row>
    <row r="13" spans="1:12" ht="67.5" customHeight="1" x14ac:dyDescent="0.3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</row>
    <row r="14" spans="1:12" ht="15.6" x14ac:dyDescent="0.3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</row>
    <row r="15" spans="1:12" ht="66.75" customHeight="1" x14ac:dyDescent="0.3">
      <c r="A15" s="6" t="s">
        <v>201</v>
      </c>
      <c r="B15" s="161" t="s">
        <v>202</v>
      </c>
      <c r="C15" s="154" t="s">
        <v>203</v>
      </c>
      <c r="D15" s="155"/>
      <c r="E15" s="155"/>
      <c r="F15" s="155"/>
      <c r="G15" s="155"/>
      <c r="H15" s="155"/>
      <c r="I15" s="155"/>
      <c r="J15" s="158">
        <f>J18+J28</f>
        <v>5900034.6299999999</v>
      </c>
      <c r="K15" s="158">
        <f>K18+K28</f>
        <v>0</v>
      </c>
      <c r="L15" s="158"/>
    </row>
    <row r="16" spans="1:12" ht="15.6" x14ac:dyDescent="0.3">
      <c r="A16" s="8" t="s">
        <v>204</v>
      </c>
      <c r="B16" s="161"/>
      <c r="C16" s="154"/>
      <c r="D16" s="155"/>
      <c r="E16" s="155"/>
      <c r="F16" s="155"/>
      <c r="G16" s="155"/>
      <c r="H16" s="155"/>
      <c r="I16" s="155"/>
      <c r="J16" s="159"/>
      <c r="K16" s="159"/>
      <c r="L16" s="159"/>
    </row>
    <row r="17" spans="1:12" ht="15" customHeight="1" x14ac:dyDescent="0.3">
      <c r="A17" s="7"/>
      <c r="B17" s="161"/>
      <c r="C17" s="154"/>
      <c r="D17" s="155"/>
      <c r="E17" s="155"/>
      <c r="F17" s="155"/>
      <c r="G17" s="155"/>
      <c r="H17" s="155"/>
      <c r="I17" s="155"/>
      <c r="J17" s="160"/>
      <c r="K17" s="160"/>
      <c r="L17" s="160"/>
    </row>
    <row r="18" spans="1:12" ht="84.75" customHeight="1" x14ac:dyDescent="0.3">
      <c r="A18" s="156" t="s">
        <v>205</v>
      </c>
      <c r="B18" s="154">
        <v>1001</v>
      </c>
      <c r="C18" s="154" t="s">
        <v>203</v>
      </c>
      <c r="D18" s="155"/>
      <c r="E18" s="155"/>
      <c r="F18" s="155"/>
      <c r="G18" s="155"/>
      <c r="H18" s="155"/>
      <c r="I18" s="155"/>
      <c r="J18" s="153"/>
      <c r="K18" s="153">
        <v>0</v>
      </c>
      <c r="L18" s="153"/>
    </row>
    <row r="19" spans="1:12" x14ac:dyDescent="0.3">
      <c r="A19" s="151"/>
      <c r="B19" s="154"/>
      <c r="C19" s="154"/>
      <c r="D19" s="155"/>
      <c r="E19" s="155"/>
      <c r="F19" s="155"/>
      <c r="G19" s="155"/>
      <c r="H19" s="155"/>
      <c r="I19" s="155"/>
      <c r="J19" s="153"/>
      <c r="K19" s="153"/>
      <c r="L19" s="153"/>
    </row>
    <row r="20" spans="1:12" x14ac:dyDescent="0.3">
      <c r="A20" s="151"/>
      <c r="B20" s="154"/>
      <c r="C20" s="154"/>
      <c r="D20" s="155"/>
      <c r="E20" s="155"/>
      <c r="F20" s="155"/>
      <c r="G20" s="155"/>
      <c r="H20" s="155"/>
      <c r="I20" s="155"/>
      <c r="J20" s="153"/>
      <c r="K20" s="153"/>
      <c r="L20" s="153"/>
    </row>
    <row r="21" spans="1:12" x14ac:dyDescent="0.3">
      <c r="A21" s="151"/>
      <c r="B21" s="154"/>
      <c r="C21" s="154"/>
      <c r="D21" s="155"/>
      <c r="E21" s="155"/>
      <c r="F21" s="155"/>
      <c r="G21" s="155"/>
      <c r="H21" s="155"/>
      <c r="I21" s="155"/>
      <c r="J21" s="153"/>
      <c r="K21" s="153"/>
      <c r="L21" s="153"/>
    </row>
    <row r="22" spans="1:12" ht="9.75" customHeight="1" x14ac:dyDescent="0.3">
      <c r="A22" s="151"/>
      <c r="B22" s="154"/>
      <c r="C22" s="154"/>
      <c r="D22" s="155"/>
      <c r="E22" s="155"/>
      <c r="F22" s="155"/>
      <c r="G22" s="155"/>
      <c r="H22" s="155"/>
      <c r="I22" s="155"/>
      <c r="J22" s="153"/>
      <c r="K22" s="153"/>
      <c r="L22" s="153"/>
    </row>
    <row r="23" spans="1:12" hidden="1" x14ac:dyDescent="0.3">
      <c r="A23" s="151"/>
      <c r="B23" s="154"/>
      <c r="C23" s="154"/>
      <c r="D23" s="155"/>
      <c r="E23" s="155"/>
      <c r="F23" s="155"/>
      <c r="G23" s="155"/>
      <c r="H23" s="155"/>
      <c r="I23" s="155"/>
      <c r="J23" s="153"/>
      <c r="K23" s="153"/>
      <c r="L23" s="153"/>
    </row>
    <row r="24" spans="1:12" hidden="1" x14ac:dyDescent="0.3">
      <c r="A24" s="151"/>
      <c r="B24" s="154"/>
      <c r="C24" s="154"/>
      <c r="D24" s="155"/>
      <c r="E24" s="155"/>
      <c r="F24" s="155"/>
      <c r="G24" s="155"/>
      <c r="H24" s="155"/>
      <c r="I24" s="155"/>
      <c r="J24" s="153"/>
      <c r="K24" s="153"/>
      <c r="L24" s="153"/>
    </row>
    <row r="25" spans="1:12" hidden="1" x14ac:dyDescent="0.3">
      <c r="A25" s="151"/>
      <c r="B25" s="154"/>
      <c r="C25" s="154"/>
      <c r="D25" s="155"/>
      <c r="E25" s="155"/>
      <c r="F25" s="155"/>
      <c r="G25" s="155"/>
      <c r="H25" s="155"/>
      <c r="I25" s="155"/>
      <c r="J25" s="153"/>
      <c r="K25" s="153"/>
      <c r="L25" s="153"/>
    </row>
    <row r="26" spans="1:12" hidden="1" x14ac:dyDescent="0.3">
      <c r="A26" s="151"/>
      <c r="B26" s="154"/>
      <c r="C26" s="154"/>
      <c r="D26" s="155"/>
      <c r="E26" s="155"/>
      <c r="F26" s="155"/>
      <c r="G26" s="155"/>
      <c r="H26" s="155"/>
      <c r="I26" s="155"/>
      <c r="J26" s="153"/>
      <c r="K26" s="153"/>
      <c r="L26" s="153"/>
    </row>
    <row r="27" spans="1:12" hidden="1" x14ac:dyDescent="0.3">
      <c r="A27" s="151"/>
      <c r="B27" s="154"/>
      <c r="C27" s="154"/>
      <c r="D27" s="155"/>
      <c r="E27" s="155"/>
      <c r="F27" s="155"/>
      <c r="G27" s="155"/>
      <c r="H27" s="155"/>
      <c r="I27" s="155"/>
      <c r="J27" s="153"/>
      <c r="K27" s="153"/>
      <c r="L27" s="153"/>
    </row>
    <row r="28" spans="1:12" ht="50.25" customHeight="1" x14ac:dyDescent="0.3">
      <c r="A28" s="151" t="s">
        <v>206</v>
      </c>
      <c r="B28" s="154">
        <v>2001</v>
      </c>
      <c r="C28" s="151"/>
      <c r="D28" s="151"/>
      <c r="E28" s="151"/>
      <c r="F28" s="151"/>
      <c r="G28" s="151"/>
      <c r="H28" s="151"/>
      <c r="I28" s="151"/>
      <c r="J28" s="153">
        <f>6079157.07-179122.44</f>
        <v>5900034.6299999999</v>
      </c>
      <c r="K28" s="153">
        <v>0</v>
      </c>
      <c r="L28" s="153"/>
    </row>
    <row r="29" spans="1:12" x14ac:dyDescent="0.3">
      <c r="A29" s="151"/>
      <c r="B29" s="154"/>
      <c r="C29" s="151"/>
      <c r="D29" s="151"/>
      <c r="E29" s="151"/>
      <c r="F29" s="151"/>
      <c r="G29" s="151"/>
      <c r="H29" s="151"/>
      <c r="I29" s="151"/>
      <c r="J29" s="153"/>
      <c r="K29" s="153"/>
      <c r="L29" s="153"/>
    </row>
    <row r="30" spans="1:12" ht="1.5" customHeight="1" x14ac:dyDescent="0.3">
      <c r="A30" s="151"/>
      <c r="B30" s="154"/>
      <c r="C30" s="151"/>
      <c r="D30" s="151"/>
      <c r="E30" s="151"/>
      <c r="F30" s="151"/>
      <c r="G30" s="151"/>
      <c r="H30" s="151"/>
      <c r="I30" s="151"/>
      <c r="J30" s="153"/>
      <c r="K30" s="153"/>
      <c r="L30" s="153"/>
    </row>
    <row r="31" spans="1:12" x14ac:dyDescent="0.3">
      <c r="A31" s="151"/>
      <c r="B31" s="154"/>
      <c r="C31" s="151"/>
      <c r="D31" s="151"/>
      <c r="E31" s="151"/>
      <c r="F31" s="151"/>
      <c r="G31" s="151"/>
      <c r="H31" s="151"/>
      <c r="I31" s="151"/>
      <c r="J31" s="153"/>
      <c r="K31" s="153"/>
      <c r="L31" s="153"/>
    </row>
    <row r="32" spans="1:12" x14ac:dyDescent="0.3">
      <c r="A32" s="151"/>
      <c r="B32" s="154"/>
      <c r="C32" s="151"/>
      <c r="D32" s="151"/>
      <c r="E32" s="151"/>
      <c r="F32" s="151"/>
      <c r="G32" s="151"/>
      <c r="H32" s="151"/>
      <c r="I32" s="151"/>
      <c r="J32" s="153"/>
      <c r="K32" s="153"/>
      <c r="L32" s="153"/>
    </row>
    <row r="33" spans="1:12" x14ac:dyDescent="0.3">
      <c r="A33" s="151"/>
      <c r="B33" s="154"/>
      <c r="C33" s="151"/>
      <c r="D33" s="151"/>
      <c r="E33" s="151"/>
      <c r="F33" s="151"/>
      <c r="G33" s="151"/>
      <c r="H33" s="151"/>
      <c r="I33" s="151"/>
      <c r="J33" s="153"/>
      <c r="K33" s="153"/>
      <c r="L33" s="153"/>
    </row>
    <row r="35" spans="1:12" ht="18.600000000000001" x14ac:dyDescent="0.3">
      <c r="A35" s="9" t="s">
        <v>207</v>
      </c>
    </row>
    <row r="36" spans="1:12" ht="38.25" customHeight="1" x14ac:dyDescent="0.3">
      <c r="A36" s="152" t="s">
        <v>208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</row>
    <row r="37" spans="1:12" ht="49.5" customHeight="1" x14ac:dyDescent="0.3">
      <c r="A37" s="152" t="s">
        <v>209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</row>
    <row r="38" spans="1:12" ht="15.6" x14ac:dyDescent="0.3">
      <c r="A38" s="3" t="s">
        <v>210</v>
      </c>
    </row>
    <row r="39" spans="1:12" ht="135" customHeight="1" x14ac:dyDescent="0.3">
      <c r="A39" s="152" t="s">
        <v>211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</row>
    <row r="40" spans="1:12" ht="15.6" x14ac:dyDescent="0.3">
      <c r="A40" s="3" t="s">
        <v>212</v>
      </c>
    </row>
    <row r="41" spans="1:12" ht="15.6" x14ac:dyDescent="0.3">
      <c r="A41" s="3" t="s">
        <v>213</v>
      </c>
    </row>
    <row r="42" spans="1:12" ht="15.6" x14ac:dyDescent="0.3">
      <c r="A42" s="3" t="s">
        <v>214</v>
      </c>
    </row>
    <row r="43" spans="1:12" ht="15.6" x14ac:dyDescent="0.3">
      <c r="A43" s="3" t="s">
        <v>215</v>
      </c>
    </row>
    <row r="44" spans="1:12" ht="15.6" x14ac:dyDescent="0.3">
      <c r="A44" s="3" t="s">
        <v>216</v>
      </c>
    </row>
    <row r="45" spans="1:12" ht="15.6" x14ac:dyDescent="0.3">
      <c r="A45" s="3" t="s">
        <v>217</v>
      </c>
    </row>
    <row r="46" spans="1:12" ht="15.6" x14ac:dyDescent="0.3">
      <c r="A46" s="3" t="s">
        <v>218</v>
      </c>
    </row>
    <row r="47" spans="1:12" ht="15.6" x14ac:dyDescent="0.3">
      <c r="A47" s="3" t="s">
        <v>219</v>
      </c>
    </row>
    <row r="48" spans="1:12" ht="33.75" customHeight="1" x14ac:dyDescent="0.3">
      <c r="A48" s="152" t="s">
        <v>220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1:1" ht="15.6" x14ac:dyDescent="0.3">
      <c r="A49" s="3" t="s">
        <v>221</v>
      </c>
    </row>
  </sheetData>
  <mergeCells count="62">
    <mergeCell ref="F4:H4"/>
    <mergeCell ref="A6:A13"/>
    <mergeCell ref="B6:B13"/>
    <mergeCell ref="C6:C13"/>
    <mergeCell ref="D6:L6"/>
    <mergeCell ref="D7:L7"/>
    <mergeCell ref="D8:F11"/>
    <mergeCell ref="G8:L8"/>
    <mergeCell ref="G9:I9"/>
    <mergeCell ref="G10:I10"/>
    <mergeCell ref="G11:I11"/>
    <mergeCell ref="J9:L9"/>
    <mergeCell ref="J10:L10"/>
    <mergeCell ref="J11:L11"/>
    <mergeCell ref="D12:D13"/>
    <mergeCell ref="E12:E13"/>
    <mergeCell ref="L12:L13"/>
    <mergeCell ref="I12:I13"/>
    <mergeCell ref="J15:J17"/>
    <mergeCell ref="K15:K17"/>
    <mergeCell ref="B15:B17"/>
    <mergeCell ref="C15:C17"/>
    <mergeCell ref="D15:D17"/>
    <mergeCell ref="E15:E17"/>
    <mergeCell ref="F15:F17"/>
    <mergeCell ref="L15:L17"/>
    <mergeCell ref="F12:F13"/>
    <mergeCell ref="G12:G13"/>
    <mergeCell ref="H12:H13"/>
    <mergeCell ref="J12:J13"/>
    <mergeCell ref="K12:K13"/>
    <mergeCell ref="A18:A27"/>
    <mergeCell ref="B18:B27"/>
    <mergeCell ref="C18:C27"/>
    <mergeCell ref="D18:D27"/>
    <mergeCell ref="E18:E27"/>
    <mergeCell ref="F18:F27"/>
    <mergeCell ref="G18:G27"/>
    <mergeCell ref="H18:H27"/>
    <mergeCell ref="I18:I27"/>
    <mergeCell ref="J18:J27"/>
    <mergeCell ref="K18:K27"/>
    <mergeCell ref="L18:L27"/>
    <mergeCell ref="G15:G17"/>
    <mergeCell ref="H15:H17"/>
    <mergeCell ref="I15:I17"/>
    <mergeCell ref="F28:F33"/>
    <mergeCell ref="A36:L36"/>
    <mergeCell ref="A37:L37"/>
    <mergeCell ref="A39:L39"/>
    <mergeCell ref="A48:L48"/>
    <mergeCell ref="G28:G33"/>
    <mergeCell ref="H28:H33"/>
    <mergeCell ref="I28:I33"/>
    <mergeCell ref="J28:J33"/>
    <mergeCell ref="K28:K33"/>
    <mergeCell ref="L28:L33"/>
    <mergeCell ref="A28:A33"/>
    <mergeCell ref="B28:B33"/>
    <mergeCell ref="C28:C33"/>
    <mergeCell ref="D28:D33"/>
    <mergeCell ref="E28:E3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4" sqref="C14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10" t="s">
        <v>222</v>
      </c>
    </row>
    <row r="3" spans="1:4" ht="15.6" x14ac:dyDescent="0.3">
      <c r="B3" s="5"/>
      <c r="D3" s="4" t="s">
        <v>223</v>
      </c>
    </row>
    <row r="4" spans="1:4" ht="15.6" x14ac:dyDescent="0.3">
      <c r="B4" s="5" t="s">
        <v>224</v>
      </c>
    </row>
    <row r="5" spans="1:4" ht="15.6" x14ac:dyDescent="0.3">
      <c r="A5" s="58" t="s">
        <v>301</v>
      </c>
      <c r="B5" s="59">
        <f>табл.5!F4</f>
        <v>42786</v>
      </c>
    </row>
    <row r="6" spans="1:4" ht="15.6" x14ac:dyDescent="0.3">
      <c r="B6" s="5" t="s">
        <v>90</v>
      </c>
    </row>
    <row r="7" spans="1:4" ht="15.6" x14ac:dyDescent="0.3">
      <c r="A7" s="3"/>
    </row>
    <row r="8" spans="1:4" ht="128.25" customHeight="1" x14ac:dyDescent="0.3">
      <c r="A8" s="157" t="s">
        <v>32</v>
      </c>
      <c r="B8" s="15" t="s">
        <v>225</v>
      </c>
      <c r="C8" s="157" t="s">
        <v>226</v>
      </c>
    </row>
    <row r="9" spans="1:4" ht="15.6" x14ac:dyDescent="0.3">
      <c r="A9" s="157"/>
      <c r="B9" s="15" t="s">
        <v>227</v>
      </c>
      <c r="C9" s="157"/>
    </row>
    <row r="10" spans="1:4" ht="15.6" x14ac:dyDescent="0.3">
      <c r="A10" s="15">
        <v>1</v>
      </c>
      <c r="B10" s="15">
        <v>2</v>
      </c>
      <c r="C10" s="15">
        <v>3</v>
      </c>
    </row>
    <row r="11" spans="1:4" ht="34.5" customHeight="1" x14ac:dyDescent="0.3">
      <c r="A11" s="16" t="s">
        <v>179</v>
      </c>
      <c r="B11" s="15">
        <v>10</v>
      </c>
      <c r="C11" s="16">
        <v>144325.23000000001</v>
      </c>
    </row>
    <row r="12" spans="1:4" ht="42" customHeight="1" x14ac:dyDescent="0.3">
      <c r="A12" s="16" t="s">
        <v>180</v>
      </c>
      <c r="B12" s="15">
        <v>20</v>
      </c>
      <c r="C12" s="16">
        <f>C11+C13-C14</f>
        <v>144325.23000000001</v>
      </c>
    </row>
    <row r="13" spans="1:4" ht="15.6" x14ac:dyDescent="0.3">
      <c r="A13" s="16" t="s">
        <v>228</v>
      </c>
      <c r="B13" s="15">
        <v>30</v>
      </c>
      <c r="C13" s="16">
        <v>0</v>
      </c>
    </row>
    <row r="14" spans="1:4" ht="30" customHeight="1" x14ac:dyDescent="0.3">
      <c r="A14" s="16" t="s">
        <v>229</v>
      </c>
      <c r="B14" s="15">
        <v>40</v>
      </c>
      <c r="C14" s="16">
        <v>0</v>
      </c>
    </row>
    <row r="15" spans="1:4" ht="15.6" x14ac:dyDescent="0.3">
      <c r="A15" s="16"/>
      <c r="B15" s="16"/>
      <c r="C15" s="16"/>
    </row>
    <row r="16" spans="1:4" ht="15.6" x14ac:dyDescent="0.3">
      <c r="A16" s="3"/>
    </row>
    <row r="17" spans="1:13" ht="15.6" x14ac:dyDescent="0.3">
      <c r="A17" s="3" t="s">
        <v>230</v>
      </c>
    </row>
    <row r="18" spans="1:13" ht="15" customHeight="1" x14ac:dyDescent="0.3">
      <c r="A18" s="165" t="s">
        <v>231</v>
      </c>
      <c r="B18" s="163"/>
      <c r="C18" s="163"/>
      <c r="D18" s="163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63"/>
      <c r="B19" s="163"/>
      <c r="C19" s="163"/>
      <c r="D19" s="163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63"/>
      <c r="B20" s="163"/>
      <c r="C20" s="163"/>
      <c r="D20" s="163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63"/>
      <c r="B21" s="163"/>
      <c r="C21" s="163"/>
      <c r="D21" s="163"/>
    </row>
    <row r="22" spans="1:13" x14ac:dyDescent="0.3">
      <c r="A22" s="163"/>
      <c r="B22" s="163"/>
      <c r="C22" s="163"/>
      <c r="D22" s="163"/>
    </row>
    <row r="23" spans="1:13" x14ac:dyDescent="0.3">
      <c r="A23" s="163"/>
      <c r="B23" s="163"/>
      <c r="C23" s="163"/>
      <c r="D23" s="163"/>
    </row>
    <row r="24" spans="1:13" x14ac:dyDescent="0.3">
      <c r="A24" s="163"/>
      <c r="B24" s="163"/>
      <c r="C24" s="163"/>
      <c r="D24" s="163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6"/>
  <sheetViews>
    <sheetView zoomScaleNormal="100" workbookViewId="0">
      <selection activeCell="K20" sqref="K20"/>
    </sheetView>
  </sheetViews>
  <sheetFormatPr defaultRowHeight="14.4" x14ac:dyDescent="0.3"/>
  <cols>
    <col min="1" max="1" width="33.6640625" customWidth="1"/>
    <col min="2" max="2" width="14.109375" customWidth="1"/>
    <col min="3" max="3" width="27.88671875" customWidth="1"/>
    <col min="5" max="5" width="2.5546875" customWidth="1"/>
    <col min="6" max="6" width="0.5546875" customWidth="1"/>
  </cols>
  <sheetData>
    <row r="5" spans="1:4" ht="15.6" x14ac:dyDescent="0.3">
      <c r="A5" s="10" t="s">
        <v>232</v>
      </c>
    </row>
    <row r="6" spans="1:4" ht="15.6" x14ac:dyDescent="0.3">
      <c r="D6" s="4" t="s">
        <v>233</v>
      </c>
    </row>
    <row r="7" spans="1:4" ht="15.6" x14ac:dyDescent="0.3">
      <c r="A7" s="4"/>
    </row>
    <row r="8" spans="1:4" ht="15.6" x14ac:dyDescent="0.3">
      <c r="A8" s="5" t="s">
        <v>234</v>
      </c>
    </row>
    <row r="9" spans="1:4" ht="15.6" x14ac:dyDescent="0.3">
      <c r="A9" s="3"/>
    </row>
    <row r="10" spans="1:4" ht="15.6" x14ac:dyDescent="0.3">
      <c r="A10" s="15" t="s">
        <v>32</v>
      </c>
      <c r="B10" s="15" t="s">
        <v>91</v>
      </c>
      <c r="C10" s="15" t="s">
        <v>235</v>
      </c>
    </row>
    <row r="11" spans="1:4" ht="15.6" x14ac:dyDescent="0.3">
      <c r="A11" s="15">
        <v>1</v>
      </c>
      <c r="B11" s="15">
        <v>2</v>
      </c>
      <c r="C11" s="15">
        <v>3</v>
      </c>
    </row>
    <row r="12" spans="1:4" ht="31.5" customHeight="1" x14ac:dyDescent="0.3">
      <c r="A12" s="16" t="s">
        <v>236</v>
      </c>
      <c r="B12" s="15">
        <v>10</v>
      </c>
      <c r="C12" s="16">
        <v>0</v>
      </c>
    </row>
    <row r="13" spans="1:4" ht="54" customHeight="1" x14ac:dyDescent="0.3">
      <c r="A13" s="16" t="s">
        <v>237</v>
      </c>
      <c r="B13" s="157">
        <v>20</v>
      </c>
      <c r="C13" s="151">
        <v>0</v>
      </c>
    </row>
    <row r="14" spans="1:4" ht="56.25" customHeight="1" x14ac:dyDescent="0.3">
      <c r="A14" s="16" t="s">
        <v>238</v>
      </c>
      <c r="B14" s="157"/>
      <c r="C14" s="151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/>
    </row>
    <row r="18" spans="1:3" ht="15.6" x14ac:dyDescent="0.3">
      <c r="A18" s="3" t="s">
        <v>239</v>
      </c>
    </row>
    <row r="19" spans="1:3" ht="15.6" x14ac:dyDescent="0.3">
      <c r="A19" s="3" t="s">
        <v>240</v>
      </c>
      <c r="C19" t="s">
        <v>263</v>
      </c>
    </row>
    <row r="20" spans="1:3" ht="15.6" x14ac:dyDescent="0.3">
      <c r="A20" s="3" t="s">
        <v>241</v>
      </c>
    </row>
    <row r="21" spans="1:3" ht="15.6" x14ac:dyDescent="0.3">
      <c r="A21" s="3"/>
    </row>
    <row r="22" spans="1:3" ht="15.6" x14ac:dyDescent="0.3">
      <c r="A22" s="3" t="s">
        <v>242</v>
      </c>
    </row>
    <row r="23" spans="1:3" ht="15.6" x14ac:dyDescent="0.3">
      <c r="A23" s="3" t="s">
        <v>240</v>
      </c>
    </row>
    <row r="24" spans="1:3" ht="15.6" x14ac:dyDescent="0.3">
      <c r="A24" s="3" t="s">
        <v>241</v>
      </c>
    </row>
    <row r="25" spans="1:3" ht="15.6" x14ac:dyDescent="0.3">
      <c r="A25" s="3"/>
    </row>
    <row r="26" spans="1:3" ht="15.6" x14ac:dyDescent="0.3">
      <c r="A26" s="3" t="s">
        <v>243</v>
      </c>
    </row>
    <row r="27" spans="1:3" ht="15.6" x14ac:dyDescent="0.3">
      <c r="A27" s="3" t="s">
        <v>240</v>
      </c>
      <c r="C27" t="s">
        <v>292</v>
      </c>
    </row>
    <row r="28" spans="1:3" ht="15.6" x14ac:dyDescent="0.3">
      <c r="A28" s="3" t="s">
        <v>241</v>
      </c>
    </row>
    <row r="29" spans="1:3" ht="15.6" x14ac:dyDescent="0.3">
      <c r="A29" s="3"/>
    </row>
    <row r="30" spans="1:3" ht="15.6" x14ac:dyDescent="0.3">
      <c r="A30" s="3" t="s">
        <v>244</v>
      </c>
    </row>
    <row r="31" spans="1:3" ht="15.6" x14ac:dyDescent="0.3">
      <c r="A31" s="3" t="s">
        <v>240</v>
      </c>
      <c r="C31" t="s">
        <v>292</v>
      </c>
    </row>
    <row r="32" spans="1:3" ht="15.6" x14ac:dyDescent="0.3">
      <c r="A32" s="3" t="s">
        <v>245</v>
      </c>
    </row>
    <row r="33" spans="1:1" ht="15.6" x14ac:dyDescent="0.3">
      <c r="A33" s="3"/>
    </row>
    <row r="34" spans="1:1" ht="15.6" x14ac:dyDescent="0.3">
      <c r="A34" s="3" t="s">
        <v>297</v>
      </c>
    </row>
    <row r="35" spans="1:1" ht="15.6" x14ac:dyDescent="0.3">
      <c r="A35" s="3"/>
    </row>
    <row r="36" spans="1:1" ht="15.6" x14ac:dyDescent="0.3">
      <c r="A36" s="59">
        <f>'раздел 4 (табл.6)'!B5</f>
        <v>42786</v>
      </c>
    </row>
  </sheetData>
  <mergeCells count="2">
    <mergeCell ref="B13:B14"/>
    <mergeCell ref="C13:C14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="60" zoomScaleNormal="100" workbookViewId="0">
      <selection activeCell="K23" sqref="K23"/>
    </sheetView>
  </sheetViews>
  <sheetFormatPr defaultColWidth="9.109375" defaultRowHeight="13.8" x14ac:dyDescent="0.25"/>
  <cols>
    <col min="1" max="1" width="12.77734375" style="61" customWidth="1"/>
    <col min="2" max="2" width="11.44140625" style="61" customWidth="1"/>
    <col min="3" max="3" width="29.44140625" style="61" customWidth="1"/>
    <col min="4" max="4" width="26.6640625" style="61" customWidth="1"/>
    <col min="5" max="5" width="30.5546875" style="61" customWidth="1"/>
    <col min="6" max="16384" width="9.109375" style="61"/>
  </cols>
  <sheetData>
    <row r="1" spans="1:5" x14ac:dyDescent="0.25">
      <c r="E1" s="11" t="s">
        <v>246</v>
      </c>
    </row>
    <row r="2" spans="1:5" x14ac:dyDescent="0.25">
      <c r="E2" s="11" t="s">
        <v>247</v>
      </c>
    </row>
    <row r="3" spans="1:5" x14ac:dyDescent="0.25">
      <c r="E3" s="11" t="s">
        <v>248</v>
      </c>
    </row>
    <row r="4" spans="1:5" x14ac:dyDescent="0.25">
      <c r="E4" s="11" t="s">
        <v>249</v>
      </c>
    </row>
    <row r="5" spans="1:5" x14ac:dyDescent="0.25">
      <c r="E5" s="11" t="s">
        <v>250</v>
      </c>
    </row>
    <row r="6" spans="1:5" x14ac:dyDescent="0.25">
      <c r="E6" s="11" t="s">
        <v>251</v>
      </c>
    </row>
    <row r="7" spans="1:5" ht="15.6" x14ac:dyDescent="0.3">
      <c r="A7" s="14"/>
      <c r="B7" s="14"/>
      <c r="C7" s="12"/>
      <c r="D7" s="14"/>
      <c r="E7" s="14"/>
    </row>
    <row r="8" spans="1:5" ht="15.6" x14ac:dyDescent="0.3">
      <c r="A8" s="14"/>
      <c r="B8" s="14"/>
      <c r="C8" s="12" t="s">
        <v>309</v>
      </c>
      <c r="D8" s="14"/>
      <c r="E8" s="14"/>
    </row>
    <row r="9" spans="1:5" ht="15.6" x14ac:dyDescent="0.3">
      <c r="A9" s="14"/>
      <c r="B9" s="14" t="s">
        <v>302</v>
      </c>
      <c r="C9" s="12"/>
      <c r="D9" s="60">
        <f>'раздел 5(табл.7)'!A36</f>
        <v>42786</v>
      </c>
      <c r="E9" s="14"/>
    </row>
    <row r="10" spans="1:5" ht="15.6" x14ac:dyDescent="0.3">
      <c r="A10" s="14"/>
      <c r="B10" s="14"/>
      <c r="C10" s="12" t="s">
        <v>252</v>
      </c>
      <c r="D10" s="14"/>
      <c r="E10" s="14"/>
    </row>
    <row r="11" spans="1:5" ht="15.6" x14ac:dyDescent="0.3">
      <c r="A11" s="14"/>
      <c r="B11" s="14"/>
      <c r="C11" s="12"/>
      <c r="D11" s="14"/>
      <c r="E11" s="14"/>
    </row>
    <row r="12" spans="1:5" ht="15.75" customHeight="1" x14ac:dyDescent="0.25">
      <c r="A12" s="166" t="s">
        <v>293</v>
      </c>
      <c r="B12" s="166"/>
      <c r="C12" s="166"/>
      <c r="D12" s="166"/>
      <c r="E12" s="166"/>
    </row>
    <row r="13" spans="1:5" ht="15.6" x14ac:dyDescent="0.3">
      <c r="A13" s="12"/>
      <c r="B13" s="14"/>
      <c r="C13" s="14"/>
      <c r="D13" s="14"/>
      <c r="E13" s="14"/>
    </row>
    <row r="14" spans="1:5" ht="84" x14ac:dyDescent="0.25">
      <c r="A14" s="13" t="s">
        <v>253</v>
      </c>
      <c r="B14" s="13" t="s">
        <v>308</v>
      </c>
      <c r="C14" s="13" t="s">
        <v>254</v>
      </c>
      <c r="D14" s="13" t="s">
        <v>255</v>
      </c>
      <c r="E14" s="13" t="s">
        <v>256</v>
      </c>
    </row>
    <row r="15" spans="1:5" s="3" customFormat="1" ht="15.6" x14ac:dyDescent="0.3">
      <c r="A15" s="167" t="s">
        <v>257</v>
      </c>
      <c r="B15" s="167"/>
      <c r="C15" s="167"/>
      <c r="D15" s="167"/>
      <c r="E15" s="167"/>
    </row>
    <row r="16" spans="1:5" s="3" customFormat="1" ht="27" x14ac:dyDescent="0.3">
      <c r="A16" s="170">
        <v>80000</v>
      </c>
      <c r="B16" s="170">
        <v>0</v>
      </c>
      <c r="C16" s="170">
        <v>-179122.44</v>
      </c>
      <c r="D16" s="170">
        <f t="shared" ref="D16" si="0">C16-B16</f>
        <v>-179122.44</v>
      </c>
      <c r="E16" s="170" t="s">
        <v>316</v>
      </c>
    </row>
    <row r="17" spans="1:5" s="3" customFormat="1" ht="15.6" x14ac:dyDescent="0.3">
      <c r="A17" s="93"/>
      <c r="B17" s="93"/>
      <c r="C17" s="93"/>
      <c r="D17" s="93"/>
      <c r="E17" s="93"/>
    </row>
    <row r="18" spans="1:5" s="3" customFormat="1" ht="15.6" x14ac:dyDescent="0.3">
      <c r="A18" s="93"/>
      <c r="B18" s="93"/>
      <c r="C18" s="93"/>
      <c r="D18" s="93"/>
      <c r="E18" s="93"/>
    </row>
    <row r="19" spans="1:5" s="3" customFormat="1" ht="15.6" x14ac:dyDescent="0.3">
      <c r="A19" s="168"/>
      <c r="B19" s="168"/>
      <c r="C19" s="168"/>
      <c r="D19" s="168"/>
      <c r="E19" s="168"/>
    </row>
    <row r="20" spans="1:5" s="3" customFormat="1" ht="15.6" x14ac:dyDescent="0.3">
      <c r="A20" s="169" t="s">
        <v>258</v>
      </c>
      <c r="B20" s="169"/>
      <c r="C20" s="169"/>
      <c r="D20" s="169"/>
      <c r="E20" s="169"/>
    </row>
    <row r="21" spans="1:5" s="3" customFormat="1" ht="18" customHeight="1" x14ac:dyDescent="0.3">
      <c r="A21" s="94"/>
      <c r="B21" s="94"/>
      <c r="C21" s="94"/>
      <c r="D21" s="95"/>
      <c r="E21" s="95"/>
    </row>
    <row r="22" spans="1:5" s="3" customFormat="1" ht="18" customHeight="1" x14ac:dyDescent="0.3">
      <c r="A22" s="94"/>
      <c r="B22" s="94"/>
      <c r="C22" s="94"/>
      <c r="D22" s="95"/>
      <c r="E22" s="95"/>
    </row>
    <row r="23" spans="1:5" s="3" customFormat="1" ht="18" customHeight="1" x14ac:dyDescent="0.3">
      <c r="A23" s="94"/>
      <c r="B23" s="94"/>
      <c r="C23" s="94"/>
      <c r="D23" s="95"/>
      <c r="E23" s="95"/>
    </row>
    <row r="24" spans="1:5" s="96" customFormat="1" ht="18" customHeight="1" x14ac:dyDescent="0.3">
      <c r="A24" s="94"/>
      <c r="B24" s="94"/>
      <c r="C24" s="94"/>
      <c r="D24" s="95"/>
      <c r="E24" s="95"/>
    </row>
    <row r="25" spans="1:5" s="3" customFormat="1" ht="18" customHeight="1" x14ac:dyDescent="0.3">
      <c r="A25" s="94"/>
      <c r="B25" s="94"/>
      <c r="C25" s="94"/>
      <c r="D25" s="95"/>
      <c r="E25" s="95"/>
    </row>
    <row r="26" spans="1:5" x14ac:dyDescent="0.25">
      <c r="A26" s="14"/>
      <c r="B26" s="14"/>
      <c r="C26" s="14"/>
      <c r="D26" s="14"/>
      <c r="E26" s="14"/>
    </row>
    <row r="27" spans="1:5" x14ac:dyDescent="0.25">
      <c r="A27" s="14" t="s">
        <v>259</v>
      </c>
      <c r="B27" s="14"/>
      <c r="C27" s="14"/>
      <c r="D27" s="14" t="s">
        <v>263</v>
      </c>
      <c r="E27" s="14"/>
    </row>
    <row r="28" spans="1:5" x14ac:dyDescent="0.25">
      <c r="A28" s="14"/>
      <c r="B28" s="14"/>
      <c r="C28" s="14"/>
      <c r="D28" s="14"/>
      <c r="E28" s="14"/>
    </row>
    <row r="29" spans="1:5" x14ac:dyDescent="0.25">
      <c r="A29" s="14" t="s">
        <v>260</v>
      </c>
      <c r="B29" s="14"/>
      <c r="C29" s="14"/>
      <c r="D29" s="14" t="s">
        <v>292</v>
      </c>
      <c r="E29" s="14"/>
    </row>
    <row r="30" spans="1:5" x14ac:dyDescent="0.25">
      <c r="A30" s="14" t="s">
        <v>261</v>
      </c>
      <c r="B30" s="14"/>
      <c r="C30" s="14"/>
      <c r="D30" s="14"/>
      <c r="E30" s="14"/>
    </row>
    <row r="31" spans="1:5" x14ac:dyDescent="0.25">
      <c r="A31" s="14"/>
      <c r="B31" s="14"/>
      <c r="C31" s="14"/>
      <c r="D31" s="14"/>
      <c r="E31" s="14"/>
    </row>
  </sheetData>
  <mergeCells count="4">
    <mergeCell ref="A12:E12"/>
    <mergeCell ref="A15:E15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табл.5</vt:lpstr>
      <vt:lpstr>раздел 4 (табл.6)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2017-02-20T10:43:31Z</dcterms:modified>
  <cp:category/>
  <cp:contentStatus/>
</cp:coreProperties>
</file>