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320" windowHeight="11388" tabRatio="962" activeTab="6"/>
  </bookViews>
  <sheets>
    <sheet name="титульный лист + раздел 1" sheetId="1" r:id="rId1"/>
    <sheet name="раздел 2" sheetId="2" r:id="rId2"/>
    <sheet name="раздел 3 (табл.2,3,4)" sheetId="6" r:id="rId3"/>
    <sheet name="табл.5" sheetId="7" r:id="rId4"/>
    <sheet name="раздел 4 (табл.6)" sheetId="8" r:id="rId5"/>
    <sheet name="раздел 5(табл.7)" sheetId="9" r:id="rId6"/>
    <sheet name="расчет обоснование" sheetId="11" r:id="rId7"/>
  </sheets>
  <definedNames>
    <definedName name="_xlnm._FilterDatabase" localSheetId="1" hidden="1">'раздел 2'!$A$2:$C$76</definedName>
    <definedName name="_xlnm._FilterDatabase" localSheetId="2" hidden="1">'раздел 3 (табл.2,3,4)'!$A$10:$J$325</definedName>
    <definedName name="_xlnm.Print_Area" localSheetId="1">'раздел 2'!$A$1:$B$81</definedName>
    <definedName name="_xlnm.Print_Area" localSheetId="2">'раздел 3 (табл.2,3,4)'!$A$1:$J$326</definedName>
    <definedName name="_xlnm.Print_Area" localSheetId="5">'раздел 5(табл.7)'!$A$1:$G$36</definedName>
    <definedName name="_xlnm.Print_Area" localSheetId="3">табл.5!$A$1:$M$33</definedName>
    <definedName name="_xlnm.Print_Area" localSheetId="0">'титульный лист + раздел 1'!$A$1:$H$64</definedName>
  </definedNames>
  <calcPr calcId="152511" refMode="R1C1"/>
</workbook>
</file>

<file path=xl/calcChain.xml><?xml version="1.0" encoding="utf-8"?>
<calcChain xmlns="http://schemas.openxmlformats.org/spreadsheetml/2006/main">
  <c r="D16" i="11" l="1"/>
  <c r="J28" i="7"/>
  <c r="E95" i="6"/>
  <c r="E21" i="6" l="1"/>
  <c r="E18" i="6"/>
  <c r="E30" i="6" l="1"/>
  <c r="F37" i="6" l="1"/>
  <c r="C12" i="8" l="1"/>
  <c r="E54" i="6" l="1"/>
  <c r="E51" i="6"/>
  <c r="E20" i="6"/>
  <c r="E19" i="6"/>
  <c r="I267" i="6" l="1"/>
  <c r="I159" i="6"/>
  <c r="D325" i="6"/>
  <c r="D324" i="6"/>
  <c r="D323" i="6"/>
  <c r="D322" i="6"/>
  <c r="J321" i="6"/>
  <c r="I321" i="6"/>
  <c r="H321" i="6"/>
  <c r="G321" i="6"/>
  <c r="F321" i="6"/>
  <c r="E321" i="6"/>
  <c r="D320" i="6"/>
  <c r="D319" i="6"/>
  <c r="D318" i="6"/>
  <c r="J317" i="6"/>
  <c r="I317" i="6"/>
  <c r="H317" i="6"/>
  <c r="G317" i="6"/>
  <c r="F317" i="6"/>
  <c r="E317" i="6"/>
  <c r="D316" i="6"/>
  <c r="D315" i="6"/>
  <c r="D314" i="6"/>
  <c r="D313" i="6"/>
  <c r="D312" i="6"/>
  <c r="D311" i="6"/>
  <c r="D310" i="6"/>
  <c r="D309" i="6"/>
  <c r="D308" i="6"/>
  <c r="D307" i="6"/>
  <c r="D306" i="6"/>
  <c r="J304" i="6"/>
  <c r="J300" i="6" s="1"/>
  <c r="I304" i="6"/>
  <c r="I300" i="6" s="1"/>
  <c r="I289" i="6" s="1"/>
  <c r="I287" i="6" s="1"/>
  <c r="H304" i="6"/>
  <c r="H300" i="6" s="1"/>
  <c r="G304" i="6"/>
  <c r="G300" i="6" s="1"/>
  <c r="F304" i="6"/>
  <c r="F300" i="6" s="1"/>
  <c r="E304" i="6"/>
  <c r="D303" i="6"/>
  <c r="D302" i="6"/>
  <c r="D299" i="6"/>
  <c r="D298" i="6"/>
  <c r="D297" i="6"/>
  <c r="D296" i="6"/>
  <c r="D295" i="6"/>
  <c r="D294" i="6"/>
  <c r="D291" i="6" s="1"/>
  <c r="D293" i="6"/>
  <c r="J291" i="6"/>
  <c r="H291" i="6"/>
  <c r="G291" i="6"/>
  <c r="F291" i="6"/>
  <c r="E291" i="6"/>
  <c r="D288" i="6"/>
  <c r="D286" i="6"/>
  <c r="D285" i="6"/>
  <c r="D284" i="6"/>
  <c r="D283" i="6"/>
  <c r="D282" i="6"/>
  <c r="D280" i="6" s="1"/>
  <c r="J280" i="6"/>
  <c r="I280" i="6"/>
  <c r="I278" i="6" s="1"/>
  <c r="H280" i="6"/>
  <c r="G280" i="6"/>
  <c r="G278" i="6" s="1"/>
  <c r="F280" i="6"/>
  <c r="E280" i="6"/>
  <c r="E278" i="6" s="1"/>
  <c r="J278" i="6"/>
  <c r="H278" i="6"/>
  <c r="F278" i="6"/>
  <c r="D277" i="6"/>
  <c r="J275" i="6"/>
  <c r="I275" i="6"/>
  <c r="H275" i="6"/>
  <c r="G275" i="6"/>
  <c r="F275" i="6"/>
  <c r="E275" i="6"/>
  <c r="D274" i="6"/>
  <c r="D273" i="6"/>
  <c r="J271" i="6"/>
  <c r="I271" i="6"/>
  <c r="H271" i="6"/>
  <c r="G271" i="6"/>
  <c r="E271" i="6"/>
  <c r="D270" i="6"/>
  <c r="D269" i="6"/>
  <c r="D268" i="6"/>
  <c r="E267" i="6"/>
  <c r="D267" i="6" s="1"/>
  <c r="J265" i="6"/>
  <c r="I265" i="6"/>
  <c r="H265" i="6"/>
  <c r="G265" i="6"/>
  <c r="F265" i="6"/>
  <c r="D263" i="6"/>
  <c r="D262" i="6"/>
  <c r="D261" i="6"/>
  <c r="D260" i="6"/>
  <c r="I258" i="6"/>
  <c r="D257" i="6"/>
  <c r="D256" i="6"/>
  <c r="I254" i="6"/>
  <c r="D253" i="6"/>
  <c r="D252" i="6"/>
  <c r="D251" i="6"/>
  <c r="D250" i="6"/>
  <c r="D249" i="6"/>
  <c r="D248" i="6"/>
  <c r="D247" i="6"/>
  <c r="D246" i="6"/>
  <c r="D245" i="6"/>
  <c r="D244" i="6"/>
  <c r="D243" i="6"/>
  <c r="D242" i="6"/>
  <c r="D241" i="6"/>
  <c r="D240" i="6"/>
  <c r="D239" i="6"/>
  <c r="D238" i="6"/>
  <c r="D237" i="6"/>
  <c r="E236" i="6"/>
  <c r="D236" i="6" s="1"/>
  <c r="E235" i="6"/>
  <c r="D235" i="6" s="1"/>
  <c r="E234" i="6"/>
  <c r="D234" i="6" s="1"/>
  <c r="D233" i="6"/>
  <c r="D232" i="6"/>
  <c r="J230" i="6"/>
  <c r="J227" i="6" s="1"/>
  <c r="I230" i="6"/>
  <c r="D229" i="6"/>
  <c r="G227" i="6"/>
  <c r="F227" i="6"/>
  <c r="D217" i="6"/>
  <c r="D216" i="6"/>
  <c r="D215" i="6"/>
  <c r="D214" i="6"/>
  <c r="J213" i="6"/>
  <c r="I213" i="6"/>
  <c r="H213" i="6"/>
  <c r="G213" i="6"/>
  <c r="F213" i="6"/>
  <c r="E213" i="6"/>
  <c r="D212" i="6"/>
  <c r="D211" i="6"/>
  <c r="D210" i="6"/>
  <c r="J209" i="6"/>
  <c r="I209" i="6"/>
  <c r="H209" i="6"/>
  <c r="G209" i="6"/>
  <c r="F209" i="6"/>
  <c r="E209" i="6"/>
  <c r="D208" i="6"/>
  <c r="D207" i="6"/>
  <c r="D206" i="6"/>
  <c r="D205" i="6"/>
  <c r="D204" i="6"/>
  <c r="D203" i="6"/>
  <c r="D202" i="6"/>
  <c r="D201" i="6"/>
  <c r="D200" i="6"/>
  <c r="D199" i="6"/>
  <c r="D198" i="6"/>
  <c r="J196" i="6"/>
  <c r="J192" i="6" s="1"/>
  <c r="I196" i="6"/>
  <c r="I192" i="6" s="1"/>
  <c r="I181" i="6" s="1"/>
  <c r="I179" i="6" s="1"/>
  <c r="H196" i="6"/>
  <c r="H192" i="6" s="1"/>
  <c r="G196" i="6"/>
  <c r="G192" i="6" s="1"/>
  <c r="F196" i="6"/>
  <c r="F192" i="6" s="1"/>
  <c r="E196" i="6"/>
  <c r="E192" i="6" s="1"/>
  <c r="D195" i="6"/>
  <c r="D194" i="6"/>
  <c r="D191" i="6"/>
  <c r="D190" i="6"/>
  <c r="D189" i="6"/>
  <c r="D188" i="6"/>
  <c r="D187" i="6"/>
  <c r="D186" i="6"/>
  <c r="D185" i="6"/>
  <c r="J183" i="6"/>
  <c r="H183" i="6"/>
  <c r="G183" i="6"/>
  <c r="F183" i="6"/>
  <c r="E183" i="6"/>
  <c r="D180" i="6"/>
  <c r="D178" i="6"/>
  <c r="D177" i="6"/>
  <c r="D176" i="6"/>
  <c r="D175" i="6"/>
  <c r="D174" i="6"/>
  <c r="J172" i="6"/>
  <c r="I172" i="6"/>
  <c r="I170" i="6" s="1"/>
  <c r="H172" i="6"/>
  <c r="H170" i="6" s="1"/>
  <c r="G172" i="6"/>
  <c r="G170" i="6" s="1"/>
  <c r="F172" i="6"/>
  <c r="F170" i="6" s="1"/>
  <c r="E172" i="6"/>
  <c r="E170" i="6" s="1"/>
  <c r="J170" i="6"/>
  <c r="D169" i="6"/>
  <c r="J167" i="6"/>
  <c r="I167" i="6"/>
  <c r="H167" i="6"/>
  <c r="G167" i="6"/>
  <c r="F167" i="6"/>
  <c r="E167" i="6"/>
  <c r="D166" i="6"/>
  <c r="D165" i="6"/>
  <c r="J163" i="6"/>
  <c r="I163" i="6"/>
  <c r="H163" i="6"/>
  <c r="G163" i="6"/>
  <c r="E163" i="6"/>
  <c r="D162" i="6"/>
  <c r="D161" i="6"/>
  <c r="D160" i="6"/>
  <c r="E159" i="6"/>
  <c r="D159" i="6" s="1"/>
  <c r="J157" i="6"/>
  <c r="I157" i="6"/>
  <c r="H157" i="6"/>
  <c r="G157" i="6"/>
  <c r="F157" i="6"/>
  <c r="E157" i="6"/>
  <c r="D155" i="6"/>
  <c r="D154" i="6"/>
  <c r="D153" i="6"/>
  <c r="D152" i="6"/>
  <c r="I150" i="6"/>
  <c r="D149" i="6"/>
  <c r="D148" i="6"/>
  <c r="D146" i="6" s="1"/>
  <c r="I146" i="6"/>
  <c r="D145" i="6"/>
  <c r="D144" i="6"/>
  <c r="D143" i="6"/>
  <c r="D142" i="6"/>
  <c r="D141" i="6"/>
  <c r="D140" i="6"/>
  <c r="D139" i="6"/>
  <c r="D138" i="6"/>
  <c r="D137" i="6"/>
  <c r="D136" i="6"/>
  <c r="D135" i="6"/>
  <c r="D134" i="6"/>
  <c r="D133" i="6"/>
  <c r="D132" i="6"/>
  <c r="D131" i="6"/>
  <c r="D130" i="6"/>
  <c r="D129" i="6"/>
  <c r="E128" i="6"/>
  <c r="D128" i="6" s="1"/>
  <c r="E127" i="6"/>
  <c r="D127" i="6" s="1"/>
  <c r="E126" i="6"/>
  <c r="D126" i="6" s="1"/>
  <c r="D125" i="6"/>
  <c r="D124" i="6"/>
  <c r="J122" i="6"/>
  <c r="J119" i="6" s="1"/>
  <c r="I122" i="6"/>
  <c r="D121" i="6"/>
  <c r="G119" i="6"/>
  <c r="F119" i="6"/>
  <c r="I119" i="6" l="1"/>
  <c r="D258" i="6"/>
  <c r="D254" i="6"/>
  <c r="D183" i="6"/>
  <c r="D265" i="6"/>
  <c r="D157" i="6"/>
  <c r="D209" i="6"/>
  <c r="E265" i="6"/>
  <c r="E264" i="6" s="1"/>
  <c r="E181" i="6"/>
  <c r="E179" i="6" s="1"/>
  <c r="E156" i="6" s="1"/>
  <c r="G289" i="6"/>
  <c r="G287" i="6" s="1"/>
  <c r="D167" i="6"/>
  <c r="G181" i="6"/>
  <c r="G179" i="6" s="1"/>
  <c r="G156" i="6" s="1"/>
  <c r="G218" i="6" s="1"/>
  <c r="D304" i="6"/>
  <c r="D300" i="6" s="1"/>
  <c r="D289" i="6" s="1"/>
  <c r="D287" i="6" s="1"/>
  <c r="D317" i="6"/>
  <c r="D150" i="6"/>
  <c r="I156" i="6"/>
  <c r="I218" i="6" s="1"/>
  <c r="I227" i="6"/>
  <c r="G264" i="6"/>
  <c r="G326" i="6" s="1"/>
  <c r="E122" i="6"/>
  <c r="E119" i="6" s="1"/>
  <c r="D119" i="6" s="1"/>
  <c r="D213" i="6"/>
  <c r="D271" i="6"/>
  <c r="H289" i="6"/>
  <c r="H287" i="6" s="1"/>
  <c r="H264" i="6" s="1"/>
  <c r="H326" i="6" s="1"/>
  <c r="J289" i="6"/>
  <c r="J287" i="6" s="1"/>
  <c r="J264" i="6" s="1"/>
  <c r="J326" i="6" s="1"/>
  <c r="D275" i="6"/>
  <c r="E300" i="6"/>
  <c r="E289" i="6" s="1"/>
  <c r="E287" i="6" s="1"/>
  <c r="D163" i="6"/>
  <c r="D172" i="6"/>
  <c r="H181" i="6"/>
  <c r="H179" i="6" s="1"/>
  <c r="H156" i="6" s="1"/>
  <c r="H218" i="6" s="1"/>
  <c r="E230" i="6"/>
  <c r="E227" i="6" s="1"/>
  <c r="I264" i="6"/>
  <c r="D321" i="6"/>
  <c r="D230" i="6"/>
  <c r="D278" i="6"/>
  <c r="F289" i="6"/>
  <c r="F287" i="6" s="1"/>
  <c r="F264" i="6" s="1"/>
  <c r="F326" i="6" s="1"/>
  <c r="J181" i="6"/>
  <c r="J179" i="6" s="1"/>
  <c r="J156" i="6" s="1"/>
  <c r="J218" i="6" s="1"/>
  <c r="D170" i="6"/>
  <c r="F181" i="6"/>
  <c r="F179" i="6" s="1"/>
  <c r="F156" i="6" s="1"/>
  <c r="F218" i="6" s="1"/>
  <c r="D122" i="6"/>
  <c r="D196" i="6"/>
  <c r="D192" i="6" s="1"/>
  <c r="D181" i="6" l="1"/>
  <c r="D179" i="6" s="1"/>
  <c r="I326" i="6"/>
  <c r="E326" i="6"/>
  <c r="D326" i="6" s="1"/>
  <c r="E218" i="6"/>
  <c r="D218" i="6" s="1"/>
  <c r="D227" i="6"/>
  <c r="D264" i="6"/>
  <c r="D156" i="6"/>
  <c r="D29" i="6" l="1"/>
  <c r="F55" i="6" l="1"/>
  <c r="F4" i="7" l="1"/>
  <c r="B5" i="8" s="1"/>
  <c r="A36" i="9" s="1"/>
  <c r="D9" i="11" s="1"/>
  <c r="J15" i="7" l="1"/>
  <c r="K15" i="7"/>
  <c r="D17" i="1" l="1"/>
  <c r="G19" i="1" s="1"/>
  <c r="E75" i="6" l="1"/>
  <c r="E88" i="6"/>
  <c r="E84" i="6" s="1"/>
  <c r="D77" i="6"/>
  <c r="D78" i="6"/>
  <c r="D79" i="6"/>
  <c r="D80" i="6"/>
  <c r="D81" i="6"/>
  <c r="D82" i="6"/>
  <c r="D83" i="6"/>
  <c r="D86" i="6"/>
  <c r="D87" i="6"/>
  <c r="F88" i="6"/>
  <c r="F84" i="6" s="1"/>
  <c r="F73" i="6" s="1"/>
  <c r="F71" i="6" s="1"/>
  <c r="G88" i="6"/>
  <c r="G84" i="6" s="1"/>
  <c r="H88" i="6"/>
  <c r="I88" i="6"/>
  <c r="D94" i="6"/>
  <c r="D95" i="6"/>
  <c r="D96" i="6"/>
  <c r="D97" i="6"/>
  <c r="D98" i="6"/>
  <c r="D99" i="6"/>
  <c r="D100" i="6"/>
  <c r="I84" i="6"/>
  <c r="I73" i="6" s="1"/>
  <c r="I71" i="6" s="1"/>
  <c r="E64" i="6"/>
  <c r="E62" i="6" s="1"/>
  <c r="F64" i="6"/>
  <c r="F62" i="6" s="1"/>
  <c r="G64" i="6"/>
  <c r="G62" i="6" s="1"/>
  <c r="H64" i="6"/>
  <c r="H62" i="6" s="1"/>
  <c r="I64" i="6"/>
  <c r="I62" i="6" s="1"/>
  <c r="D61" i="6"/>
  <c r="D66" i="6"/>
  <c r="D67" i="6"/>
  <c r="D68" i="6"/>
  <c r="D69" i="6"/>
  <c r="D70" i="6"/>
  <c r="H75" i="6"/>
  <c r="H84" i="6"/>
  <c r="I49" i="6"/>
  <c r="I55" i="6"/>
  <c r="I59" i="6"/>
  <c r="I14" i="6"/>
  <c r="I38" i="6"/>
  <c r="I42" i="6"/>
  <c r="J75" i="6"/>
  <c r="J88" i="6"/>
  <c r="J84" i="6" s="1"/>
  <c r="D72" i="6"/>
  <c r="J49" i="6"/>
  <c r="J55" i="6"/>
  <c r="J59" i="6"/>
  <c r="J62" i="6"/>
  <c r="J14" i="6"/>
  <c r="J11" i="6" s="1"/>
  <c r="F75" i="6"/>
  <c r="G75" i="6"/>
  <c r="D108" i="6"/>
  <c r="D109" i="6"/>
  <c r="D103" i="6"/>
  <c r="D104" i="6"/>
  <c r="E105" i="6"/>
  <c r="F105" i="6"/>
  <c r="G105" i="6"/>
  <c r="H105" i="6"/>
  <c r="I105" i="6"/>
  <c r="D106" i="6"/>
  <c r="D107" i="6"/>
  <c r="D102" i="6"/>
  <c r="E101" i="6"/>
  <c r="F101" i="6"/>
  <c r="G101" i="6"/>
  <c r="H101" i="6"/>
  <c r="I101" i="6"/>
  <c r="D91" i="6"/>
  <c r="D92" i="6"/>
  <c r="D93" i="6"/>
  <c r="D90" i="6"/>
  <c r="J64" i="6"/>
  <c r="E59" i="6"/>
  <c r="F59" i="6"/>
  <c r="G59" i="6"/>
  <c r="H59" i="6"/>
  <c r="D58" i="6"/>
  <c r="D57" i="6"/>
  <c r="E55" i="6"/>
  <c r="G55" i="6"/>
  <c r="H55" i="6"/>
  <c r="D52" i="6"/>
  <c r="D53" i="6"/>
  <c r="D54" i="6"/>
  <c r="D51" i="6"/>
  <c r="E14" i="6"/>
  <c r="E11" i="6" s="1"/>
  <c r="F11" i="6"/>
  <c r="G11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30" i="6"/>
  <c r="D31" i="6"/>
  <c r="D32" i="6"/>
  <c r="D33" i="6"/>
  <c r="D34" i="6"/>
  <c r="E49" i="6"/>
  <c r="D37" i="6"/>
  <c r="D41" i="6"/>
  <c r="D40" i="6"/>
  <c r="G49" i="6"/>
  <c r="F49" i="6"/>
  <c r="H49" i="6"/>
  <c r="J101" i="6"/>
  <c r="J105" i="6"/>
  <c r="D13" i="6"/>
  <c r="D36" i="6"/>
  <c r="D35" i="6"/>
  <c r="D47" i="6"/>
  <c r="D46" i="6"/>
  <c r="D45" i="6"/>
  <c r="D44" i="6"/>
  <c r="H73" i="6" l="1"/>
  <c r="H71" i="6" s="1"/>
  <c r="H48" i="6" s="1"/>
  <c r="H110" i="6" s="1"/>
  <c r="D64" i="6"/>
  <c r="D75" i="6"/>
  <c r="F48" i="6"/>
  <c r="F110" i="6" s="1"/>
  <c r="E73" i="6"/>
  <c r="E71" i="6" s="1"/>
  <c r="E48" i="6" s="1"/>
  <c r="E110" i="6" s="1"/>
  <c r="D101" i="6"/>
  <c r="D38" i="6"/>
  <c r="G73" i="6"/>
  <c r="G71" i="6" s="1"/>
  <c r="G48" i="6" s="1"/>
  <c r="G110" i="6" s="1"/>
  <c r="D105" i="6"/>
  <c r="I11" i="6"/>
  <c r="D11" i="6" s="1"/>
  <c r="D42" i="6"/>
  <c r="J73" i="6"/>
  <c r="J71" i="6" s="1"/>
  <c r="J48" i="6" s="1"/>
  <c r="J110" i="6" s="1"/>
  <c r="D59" i="6"/>
  <c r="D55" i="6"/>
  <c r="D62" i="6"/>
  <c r="D88" i="6"/>
  <c r="D84" i="6" s="1"/>
  <c r="D73" i="6" s="1"/>
  <c r="D71" i="6" s="1"/>
  <c r="I48" i="6"/>
  <c r="D49" i="6"/>
  <c r="D14" i="6"/>
  <c r="I110" i="6" l="1"/>
  <c r="D110" i="6" s="1"/>
  <c r="D48" i="6"/>
</calcChain>
</file>

<file path=xl/sharedStrings.xml><?xml version="1.0" encoding="utf-8"?>
<sst xmlns="http://schemas.openxmlformats.org/spreadsheetml/2006/main" count="962" uniqueCount="317">
  <si>
    <t>Приложение 1</t>
  </si>
  <si>
    <t xml:space="preserve">к Порядку составления и утверждения </t>
  </si>
  <si>
    <t xml:space="preserve">плана финансово-хозяйственной деятельности </t>
  </si>
  <si>
    <t>муниципального учреждения города Перми</t>
  </si>
  <si>
    <t>(в ред. Постановления Администрации г.Перми от 23.12.2014 №1023)</t>
  </si>
  <si>
    <t>УТВЕРЖДАЮ</t>
  </si>
  <si>
    <t>(наименование должности лица, утверждающего план)</t>
  </si>
  <si>
    <t>(подпись)</t>
  </si>
  <si>
    <t>(расшифровка подписи)</t>
  </si>
  <si>
    <t xml:space="preserve">ПЛАН </t>
  </si>
  <si>
    <t>КОДЫ</t>
  </si>
  <si>
    <t xml:space="preserve">                               Форма по КФД</t>
  </si>
  <si>
    <t xml:space="preserve">                                    Дата</t>
  </si>
  <si>
    <t>по ОКПО</t>
  </si>
  <si>
    <t>по ОКЕИ</t>
  </si>
  <si>
    <t>Код по реестру участников бюджетного процесса, а также юридических лиц, не являющихся участниками бюджетного процесса</t>
  </si>
  <si>
    <t xml:space="preserve">ИНН / КПП              </t>
  </si>
  <si>
    <t>Единица измерения: руб.</t>
  </si>
  <si>
    <t>Наименование органа, осуществляющего функции и полномочия учредителя</t>
  </si>
  <si>
    <t>Департамент образования администрации города Перми</t>
  </si>
  <si>
    <t>Адрес фактического местонахождения муниципального учреждения:</t>
  </si>
  <si>
    <t xml:space="preserve">I. Сведения о деятельности муниципального учреждения </t>
  </si>
  <si>
    <t>1.1. Цели деятельности муниципального учреждения:</t>
  </si>
  <si>
    <t>1.2. Виды деятельности муниципального учреждения:</t>
  </si>
  <si>
    <t>1.3. Перечень услуг (работ), осуществляемых на платной основе:</t>
  </si>
  <si>
    <t>в том числе:</t>
  </si>
  <si>
    <t>стоимость имущества, закрепленного собственником имущества за муниципальным учреждением на праве оперативного управления</t>
  </si>
  <si>
    <t>стоимость имущества, приобретенного муниципальным учреждением за счет выделенных собственником имущества учреждения средств</t>
  </si>
  <si>
    <t>стоимость имущества, приобретенного учреждением за счет доходов, полученных от иной приносящей доход деятельности</t>
  </si>
  <si>
    <t>1.5. Общая балансовая стоимость движимого муниципального имущества на дату составления Плана, всего:</t>
  </si>
  <si>
    <t>балансовая стоимость особо ценного движимого имущества</t>
  </si>
  <si>
    <t>II. Показатели финансового состояния муниципального учреждения</t>
  </si>
  <si>
    <t>Наименование показателя</t>
  </si>
  <si>
    <t>Сумма, тыс.руб.</t>
  </si>
  <si>
    <t xml:space="preserve">Нефинансовые активы, всего:          </t>
  </si>
  <si>
    <t xml:space="preserve">из них: </t>
  </si>
  <si>
    <t xml:space="preserve">недвижимое имущество, всего:                               </t>
  </si>
  <si>
    <t>остаточная стоимость</t>
  </si>
  <si>
    <t>особо ценное движимое имущество, всего:</t>
  </si>
  <si>
    <t xml:space="preserve">в том числе: </t>
  </si>
  <si>
    <t xml:space="preserve">Финансовые активы, всего:            </t>
  </si>
  <si>
    <t xml:space="preserve">из них:   </t>
  </si>
  <si>
    <t xml:space="preserve">денежные средства учреждения, всего                             </t>
  </si>
  <si>
    <t xml:space="preserve">в том числе:      </t>
  </si>
  <si>
    <t xml:space="preserve">денежные средства учреждения на счетах                     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</si>
  <si>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</si>
  <si>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</si>
  <si>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</si>
  <si>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</si>
  <si>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 xml:space="preserve">дебиторская задолженность по выданным авансам, полученным за счет средств бюджета города Перми, всего                                     </t>
  </si>
  <si>
    <t xml:space="preserve">в том числе:                              </t>
  </si>
  <si>
    <t xml:space="preserve">по выданным авансам на услуги связи       </t>
  </si>
  <si>
    <t>по выданным авансам на транспортные услуги</t>
  </si>
  <si>
    <t>по выданным авансам на коммунальные услуги</t>
  </si>
  <si>
    <t xml:space="preserve">по выданным авансам на услуги по содержанию имущества                      </t>
  </si>
  <si>
    <t xml:space="preserve">по выданным авансам на прочие услуги      </t>
  </si>
  <si>
    <t xml:space="preserve">по выданным авансам на приобретение основных средств                          </t>
  </si>
  <si>
    <t xml:space="preserve">по выданным авансам на приобретение нематериальных активов                    </t>
  </si>
  <si>
    <t xml:space="preserve">по выданным авансам на приобретение непроизведенных активов                   </t>
  </si>
  <si>
    <t xml:space="preserve">по выданным авансам на приобретение материальных запасов                      </t>
  </si>
  <si>
    <t xml:space="preserve">по выданным авансам на прочие расходы     </t>
  </si>
  <si>
    <t xml:space="preserve">дебиторская задолженность по выданным авансам за счет доходов,         </t>
  </si>
  <si>
    <t xml:space="preserve">полученных от платной и иной приносящей доход деятельности, всего                 </t>
  </si>
  <si>
    <t xml:space="preserve">по выданным авансам на приобретение материальных запасов </t>
  </si>
  <si>
    <t>по выданным авансам на прочие расходы</t>
  </si>
  <si>
    <t xml:space="preserve">Обязательства, всего:                 </t>
  </si>
  <si>
    <t xml:space="preserve">из них:  </t>
  </si>
  <si>
    <t xml:space="preserve">долговые обязательства                               </t>
  </si>
  <si>
    <t>кредиторская задолженность:</t>
  </si>
  <si>
    <t xml:space="preserve">просроченная кредиторская задолженность                             </t>
  </si>
  <si>
    <t xml:space="preserve">кредиторская задолженность по расчетам с поставщиками и подрядчиками за счет средств бюджета города Перми, всего  </t>
  </si>
  <si>
    <t xml:space="preserve">по начислениям на выплаты по оплате труда </t>
  </si>
  <si>
    <t xml:space="preserve">по оплате услуг связи                     </t>
  </si>
  <si>
    <t xml:space="preserve">по оплате транспортных услуг              </t>
  </si>
  <si>
    <t xml:space="preserve">по оплате коммунальных услуг              </t>
  </si>
  <si>
    <t xml:space="preserve">по оплате услуг по содержанию имущества   </t>
  </si>
  <si>
    <t xml:space="preserve">по оплате прочих услуг                    </t>
  </si>
  <si>
    <t xml:space="preserve">по приобретению основных средств          </t>
  </si>
  <si>
    <t xml:space="preserve">по приобретению нематериальных активов    </t>
  </si>
  <si>
    <t xml:space="preserve">по приобретению непроизведенных активов   </t>
  </si>
  <si>
    <t xml:space="preserve">по приобретению материальных запасов      </t>
  </si>
  <si>
    <t xml:space="preserve">по оплате прочих расходов                 </t>
  </si>
  <si>
    <t xml:space="preserve">по платежам в бюджет города Перми         </t>
  </si>
  <si>
    <t xml:space="preserve">по прочим расчетам с кредиторами          </t>
  </si>
  <si>
    <t xml:space="preserve"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      </t>
  </si>
  <si>
    <t xml:space="preserve">по оплате коммунальных услуг  </t>
  </si>
  <si>
    <t xml:space="preserve">по платежам в бюджет города Перми                      </t>
  </si>
  <si>
    <t>III. Показатели по поступлениям и выплатам  муниципального учреждения</t>
  </si>
  <si>
    <t>Таблица 2</t>
  </si>
  <si>
    <t>Показатели по поступлениям и выплатам  муниципального учреждения</t>
  </si>
  <si>
    <t>(очередной финансовый год)</t>
  </si>
  <si>
    <t>Код строки</t>
  </si>
  <si>
    <t>КОСГУ/ КВР</t>
  </si>
  <si>
    <t>Всего</t>
  </si>
  <si>
    <t>Объем финансового обеспечения, руб. (с точностью до двух знаков после запятой – 0,00)</t>
  </si>
  <si>
    <t xml:space="preserve">субсидия на финансовое обеспечение выполнения государственного 
(муниципального) задания
</t>
  </si>
  <si>
    <t>субсидии, предоставля-емые в соот-ветствии с аб-зацем вторым пункта 1 ста-тьи 78.1 Бюд-жетного кодекса Российской Федера-ции</t>
  </si>
  <si>
    <t>субсидии на осуществление капи-тальных вложений</t>
  </si>
  <si>
    <t>средства обя-зательного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</si>
  <si>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</si>
  <si>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</si>
  <si>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из них гранты</t>
  </si>
  <si>
    <t>Поступления от доходов, всего:</t>
  </si>
  <si>
    <t>Х</t>
  </si>
  <si>
    <t>доходы от собственности</t>
  </si>
  <si>
    <t>доходы от оказания услуг, работ</t>
  </si>
  <si>
    <t>услуга № 1                                                                       Реализация основных общеобразовательных программ дошкольного образования</t>
  </si>
  <si>
    <t>услуга № 2                                                                        Присмотр и уход</t>
  </si>
  <si>
    <t xml:space="preserve">услуга № 3
Реализация основных общеобразовательных программ начального общего образования
</t>
  </si>
  <si>
    <t xml:space="preserve">услуга № 4
Реализация основных общеобразовательных программ основного общего образования
</t>
  </si>
  <si>
    <t xml:space="preserve">услуга № 5
Реализация основных общеобразовательных программ среднего общего образования
</t>
  </si>
  <si>
    <t xml:space="preserve">услуга № 6
Содержание детей
</t>
  </si>
  <si>
    <t xml:space="preserve">услуга № 7
Реализация дополнительных общеразвивающих программ
</t>
  </si>
  <si>
    <t xml:space="preserve">услуга № 8
Реализация дополнительных общеобразовательных предпрофессиональных программ в области физической культуры и спорта
</t>
  </si>
  <si>
    <t xml:space="preserve">услуга № 9
Спортивная подготовка по олимпийским видам спорта
</t>
  </si>
  <si>
    <t xml:space="preserve">услуга № 10
Психолого-медико-педагогического обследования детей
</t>
  </si>
  <si>
    <t xml:space="preserve">услуга № 11
Оказание социально-психологической помощи детям с проблемами в развитии, обучении и социальной адаптации (проект)
</t>
  </si>
  <si>
    <t xml:space="preserve">услуга № 12
Образовательная услуга дополнительного образования взрослых (проект)
</t>
  </si>
  <si>
    <t xml:space="preserve">услуга № 13
Организационно-методическая услуга дополнительного образования взрослых (проект)
</t>
  </si>
  <si>
    <t xml:space="preserve">услуга № 14
Организация отдыха детей в лагере досуга и отдыха
</t>
  </si>
  <si>
    <t>Нормативные затраты на содержание имущества</t>
  </si>
  <si>
    <t>Затраты на уплату налогов</t>
  </si>
  <si>
    <t>Платные образовательные услуги</t>
  </si>
  <si>
    <t>Возмещение коммунальных услуг арендаторами</t>
  </si>
  <si>
    <t>Другие платные услуги</t>
  </si>
  <si>
    <t>доходы от штрафов, пеней, иных сумм принудительного изъятия</t>
  </si>
  <si>
    <t>безвозмездные поступления от 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</si>
  <si>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 города Перми</t>
  </si>
  <si>
    <r>
      <t xml:space="preserve">прочие доходы, </t>
    </r>
    <r>
      <rPr>
        <b/>
        <sz val="8"/>
        <color indexed="8"/>
        <rFont val="Times New Roman"/>
        <family val="1"/>
        <charset val="204"/>
      </rPr>
      <t>всего:</t>
    </r>
  </si>
  <si>
    <t>добровольные пожертвования</t>
  </si>
  <si>
    <t>иные доходы</t>
  </si>
  <si>
    <t>доходы от операций с активами</t>
  </si>
  <si>
    <t>доходы от реализации основных средств</t>
  </si>
  <si>
    <t>доходы от реализации нематериальных активов</t>
  </si>
  <si>
    <t>доходы от реализации непроизводственных активов</t>
  </si>
  <si>
    <t>доходы от реализации материальных запасов</t>
  </si>
  <si>
    <t>Выплаты по расходам, всего:</t>
  </si>
  <si>
    <t>Выплаты персоналу всего:</t>
  </si>
  <si>
    <t>Оплата труда и начисления на выплаты по оплате труда (заработная плата)</t>
  </si>
  <si>
    <t>Иные выплаты персоналу учреждений, за исключением фонда оплаты труда (прочие выплаты)</t>
  </si>
  <si>
    <t>Иные выплаты персоналу учреждений, за исключением фонда оплаты труда (расходы по выплате пособий)</t>
  </si>
  <si>
    <t>Оплата труда и начисления на выплаты по оплате труда (начисления на выплаты по оплате труда)</t>
  </si>
  <si>
    <r>
      <t xml:space="preserve">Пособия, компенсации и иные социальные выплаты гражданам, кроме публичных нормативных обязательств </t>
    </r>
    <r>
      <rPr>
        <b/>
        <sz val="8"/>
        <color indexed="8"/>
        <rFont val="Times New Roman"/>
        <family val="1"/>
        <charset val="204"/>
      </rPr>
      <t>всего:</t>
    </r>
  </si>
  <si>
    <t>из них:</t>
  </si>
  <si>
    <t>Пособия по социальной помощи населению</t>
  </si>
  <si>
    <t>Приобретение товаров, работ, услуг в пользу граждан в целях их социального обеспечения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</si>
  <si>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</si>
  <si>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</si>
  <si>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Уплата налогов, сборов и иных платежей</t>
  </si>
  <si>
    <t>Уплата налога на имущество организаций и земельного налога</t>
  </si>
  <si>
    <t>Уплата земельного налога</t>
  </si>
  <si>
    <t>Уплата налога на имущество</t>
  </si>
  <si>
    <t xml:space="preserve">Уплата прочих налогов, сборов </t>
  </si>
  <si>
    <t>Уплата иных платежей</t>
  </si>
  <si>
    <t>Безвозмездные перечисления организациям</t>
  </si>
  <si>
    <r>
      <t xml:space="preserve">Прочая закупка товаров, работ и услуг для обеспечения государственных (муниципальных) нужд, </t>
    </r>
    <r>
      <rPr>
        <b/>
        <sz val="8"/>
        <color indexed="8"/>
        <rFont val="Times New Roman"/>
        <family val="1"/>
        <charset val="204"/>
      </rPr>
      <t>всего:</t>
    </r>
  </si>
  <si>
    <t>Прочие расходы (кроме расходов на закупку товаров, работ, услуг)</t>
  </si>
  <si>
    <t>Расходы на закупку товаров, работ, услуг, всего:</t>
  </si>
  <si>
    <r>
      <t xml:space="preserve">Закупка товаров, работ, услуг в целях капитального ремонта государственного (муниципального) имущества, </t>
    </r>
    <r>
      <rPr>
        <b/>
        <sz val="8"/>
        <color indexed="8"/>
        <rFont val="Times New Roman"/>
        <family val="1"/>
        <charset val="204"/>
      </rPr>
      <t>всего:</t>
    </r>
  </si>
  <si>
    <t>Расходы на закупку товаров, услуг (транспортные услуги)</t>
  </si>
  <si>
    <t>Расходы на закупку товаров, услуг (работы, услуги по содержанию имущества)</t>
  </si>
  <si>
    <t>Расходы на закупку товаров, услуг (прочие работы, услуги)</t>
  </si>
  <si>
    <t>Расходы на закупку товаров, услуг (увеличение стоимости основных средств)</t>
  </si>
  <si>
    <t>Расходы на закупку товаров, услуг (увеличение стоимости нематериальных активов)</t>
  </si>
  <si>
    <t>Расходы на закупку товаров, услуг (увеличение стоимости материальных запасов)</t>
  </si>
  <si>
    <t>Расходы на закупку товаров, услуг (прочие расходы)</t>
  </si>
  <si>
    <t>Расходы на закупку товаров, услуг (услуги связи)</t>
  </si>
  <si>
    <r>
      <t xml:space="preserve">Расходы на закупку товаров, услуг (коммунальные услуги), </t>
    </r>
    <r>
      <rPr>
        <b/>
        <sz val="8"/>
        <color indexed="8"/>
        <rFont val="Times New Roman"/>
        <family val="1"/>
        <charset val="204"/>
      </rPr>
      <t>всего:</t>
    </r>
  </si>
  <si>
    <t>Отопление, горячее водоснабжение</t>
  </si>
  <si>
    <t>Потребление газа</t>
  </si>
  <si>
    <t>Электроэнергия</t>
  </si>
  <si>
    <t>Водоснабжение, водоотведение</t>
  </si>
  <si>
    <t>Расходы на закупку товаров, услуг  (арендная плата за пользование имуществом)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</si>
  <si>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</si>
  <si>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</si>
  <si>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</si>
  <si>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</si>
  <si>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</si>
  <si>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</si>
  <si>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</si>
  <si>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</si>
  <si>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(первый год планового периода)</t>
  </si>
  <si>
    <t>(второй год планового периода)</t>
  </si>
  <si>
    <t>по строкам 500, 600 в графах 4-10 указываются планируемые суммы остатков средств на начало и на конец планируемого года, если указанные показатели по решению органа, осуществляющего функции и полномочия учредителя,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года;</t>
  </si>
  <si>
    <t>в графе 3 по строкам 110-180, 300-420 указываются коды классификации операций сектора государственного управления, по строкам 210-280 указываются коды видов расходов бюджетов;</t>
  </si>
  <si>
    <t>по строке 120 в графе 10 указываются плановые показатели по доходам от грантов, предоставление которых из соответствующего бюджета бюджетной системы Российской Федерации осуществляется по кодам 613 «Гранты в форме субсидии бюджетным учреждениям» или 623 «Гранты в форме субсидии автономным учреждениям» видов расходов бюджетов;</t>
  </si>
  <si>
    <t>по строкам 210-250 в графах 5-10 указываются плановые показатели только в случае принятия органом, осуществляющим функции и полномочия учредителя, решения о планировании выплат по соответствующим расходам раздельно по источникам их финансового обеспечения.</t>
  </si>
  <si>
    <t>При этом, плановые показатели по расходам по строке 260 графы 4 на соответствующий финансовый год должны быть равны показателям граф 4-6 по строке 0001 таблицы 5 приложения к настоящему Порядку.</t>
  </si>
  <si>
    <t>Таблица 5</t>
  </si>
  <si>
    <t>Показатели выплат по расходам</t>
  </si>
  <si>
    <r>
      <t>на закупку товаров, работ, услуг муниципального учреждения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 xml:space="preserve"> </t>
    </r>
  </si>
  <si>
    <t>Наименова-ние показателя</t>
  </si>
  <si>
    <t>Год начала закуп-ки</t>
  </si>
  <si>
    <t xml:space="preserve">Сумма выплат по расходам на закупку товаров, работ и услуг, руб. </t>
  </si>
  <si>
    <t>(с точностью до двух знаков после запятой – 0,00)</t>
  </si>
  <si>
    <t>всего на закупки</t>
  </si>
  <si>
    <t xml:space="preserve">в соответствии с Федеральным законом от 05 апреля 2013 г. </t>
  </si>
  <si>
    <t xml:space="preserve">в соответствии с Федеральным законом от 18 июля </t>
  </si>
  <si>
    <t xml:space="preserve">№ 44-ФЗ «О контрактной </t>
  </si>
  <si>
    <t>2011 г. № 223-ФЗ «О закупках товаров, работ, услуг отдельными видами юридических лиц»</t>
  </si>
  <si>
    <t>системе в сфере закупок товаров, работ, услуг для обеспечения государственных и муниципальных нужд»</t>
  </si>
  <si>
    <t xml:space="preserve">Выплаты по расходам на закупку товаров, работ, услуг, </t>
  </si>
  <si>
    <t>0001</t>
  </si>
  <si>
    <t>X</t>
  </si>
  <si>
    <t>всего:</t>
  </si>
  <si>
    <t>в том числе: на оплату контрактов, заключенных до начала очередного финансового года:</t>
  </si>
  <si>
    <t>на закупку товаров работ, услуг по году начала закупки</t>
  </si>
  <si>
    <r>
      <t xml:space="preserve">2 </t>
    </r>
    <r>
      <rPr>
        <sz val="12"/>
        <color indexed="8"/>
        <rFont val="Times New Roman"/>
        <family val="1"/>
        <charset val="204"/>
      </rPr>
      <t>В графах 7-12 таблицы 5 указываются:</t>
    </r>
  </si>
  <si>
    <t>по строке 1001 – суммы оплаты в соответствующем финансовом году по контрактам (договорам), заключенным до начала очередного финансового года, при этом в графах 7-9 указываются суммы оплаты по контрактам, заключенным в соответствии с Федеральным законом</t>
  </si>
  <si>
    <t>от 05 апреля 2013 г. № 44-ФЗ «О контрактной системе в сфере закупок товаров, работ, услуг для обеспечения государственных и муниципальных нужд» (далее – 44-ФЗ), а в графах 10-12 – по договорам, заключенным в соответствии с Федеральным законом от 18 июля 2011г.</t>
  </si>
  <si>
    <t>№ 223-ФЗ «О закупках товаров, работ, услуг отдельными видами юридических лиц» (далее – 223-ФЗ);</t>
  </si>
  <si>
    <t>по строке 2001 – в разрезе года начала закупки указываются суммы планируемых в соответствующем финансовом году выплат по контрактам (договорам), для заключения которых планируется начать закупку, при этом в графах 7-9 указываются суммы планируемых выплат по контрактам, для заключения которых в соответствующем году согласно 44-ФЗ планируется разместить извещение об осуществлении закупки товаров, работ, услуг для обеспечения государственных или муниципальных нужд либо направить приглашение принять участие в определении поставщика (подрядчика, исполнителя) или проект контракта, а в графах 10-12 указываются суммы планируемых выплат по договорам, для заключения которых в соответствии с 223-ФЗ осуществляется закупка (планируется начать закупку) в порядке, установленном положением о закупке.</t>
  </si>
  <si>
    <t>При этом необходимо обеспечить соотношение следующих показателей:</t>
  </si>
  <si>
    <t>1) показатели граф 4-12 по строке 0001 должны быть равны сумме показателей соответствующих граф по строкам 1001 и 2001;</t>
  </si>
  <si>
    <t>2) показатели графы 4 по строкам 0001, 1001 и 2001 должны быть равны сумме показателей граф 7 и 10 по соответствующим строкам;</t>
  </si>
  <si>
    <t>3) показатели графы 5 по строкам 0001, 1001 и 2001 должны быть равны сумме показателей граф 8 и 11 по соответствующим строкам;</t>
  </si>
  <si>
    <t>4) показатели графы 6 по строкам 0001, 1001 и 2001 должны быть равны сумме показателей граф 9 и 12 по соответствующим строкам;</t>
  </si>
  <si>
    <t>5) показатели по строке 0001 граф 7-9 по каждому году формирования показателей выплат по расходам на закупку товаров, работ, услуг:</t>
  </si>
  <si>
    <t>а) для бюджетных учреждений не могут быть меньше показателей по строке 260 в графах 5-8 таблицы 2, 3, 4 на соответствующий год;</t>
  </si>
  <si>
    <t>б) для автономных учреждений не могут быть меньше показателей по строке 260 в графе 7 таблицы 2, 3, 4 на соответствующий год;</t>
  </si>
  <si>
    <t>6) для бюджетных учреждений показатели строки 0001 граф 10-12 не могут быть больше показателей строки 260 графы 9 таблицы 2, 3, 4 на соответствующий год;</t>
  </si>
  <si>
    <t>7) показатели строки 0001 граф 10-12 должны быть равны нулю, если все закупки товаров, работ и услуг осуществляются в соответствии с 44-ФЗ.</t>
  </si>
  <si>
    <r>
      <t>IV.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Сведения о средствах, поступающих во временное распоряжение муниципального учреждения</t>
    </r>
    <r>
      <rPr>
        <sz val="12"/>
        <color indexed="8"/>
        <rFont val="Times New Roman"/>
        <family val="1"/>
        <charset val="204"/>
      </rPr>
      <t xml:space="preserve"> </t>
    </r>
  </si>
  <si>
    <t>Таблица 6</t>
  </si>
  <si>
    <t>Сведения о средствах, поступающих во временное распоряжение муниципального учреждения,</t>
  </si>
  <si>
    <t xml:space="preserve">Код </t>
  </si>
  <si>
    <r>
      <t>Сумма (руб., с точностью до двух знаков после запятой – 0,00)</t>
    </r>
    <r>
      <rPr>
        <vertAlign val="superscript"/>
        <sz val="12"/>
        <color indexed="8"/>
        <rFont val="Times New Roman"/>
        <family val="1"/>
        <charset val="204"/>
      </rPr>
      <t>3</t>
    </r>
  </si>
  <si>
    <t>строки</t>
  </si>
  <si>
    <t>Поступление</t>
  </si>
  <si>
    <t>Выбытие</t>
  </si>
  <si>
    <t>-----------------------------</t>
  </si>
  <si>
    <r>
      <t>3</t>
    </r>
    <r>
      <rPr>
        <sz val="12"/>
        <color indexed="8"/>
        <rFont val="Times New Roman"/>
        <family val="1"/>
        <charset val="204"/>
      </rPr>
      <t xml:space="preserve"> По строкам 010, 020 в графе 3 таблицы 6 указываются планируемые суммы остатков средств во временном распоряжении на начало и на конец планируемого года, указанные показатели отражаются на этапе формирования проекта Плана либо указываются фактические остатки указанных средств при внесении изменений в План после завершения отчетного финансового года.</t>
    </r>
  </si>
  <si>
    <t>V. Справочная информация</t>
  </si>
  <si>
    <t>Таблица 7</t>
  </si>
  <si>
    <t>Справочная информация</t>
  </si>
  <si>
    <t>Сумма (тыс.руб.)</t>
  </si>
  <si>
    <t>Объем публичных обязательств, всего:</t>
  </si>
  <si>
    <t xml:space="preserve">Объем бюджетных инвестиций (в части переданных полномочий муниципального </t>
  </si>
  <si>
    <t>заказчика в соответствии с Бюджетным кодексом Российской Федерации), всего</t>
  </si>
  <si>
    <t>Руководитель муниципального учреждения (уполномоченное лицо)</t>
  </si>
  <si>
    <t>___________________________________________________________________________</t>
  </si>
  <si>
    <t xml:space="preserve">                                                          (подпись)                                 (расшифровка подписи)</t>
  </si>
  <si>
    <t>Заместитель руководителя муниципального учреждения по финансовым вопросам</t>
  </si>
  <si>
    <t>Главный бухгалтер муниципального учреждения</t>
  </si>
  <si>
    <t>Исполнитель</t>
  </si>
  <si>
    <t xml:space="preserve">                                                          (подпись)                                (расшифровка подписи)</t>
  </si>
  <si>
    <t xml:space="preserve">  Утвержден приказом </t>
  </si>
  <si>
    <t xml:space="preserve">начальника </t>
  </si>
  <si>
    <t xml:space="preserve">департамента образования </t>
  </si>
  <si>
    <t xml:space="preserve">администрации </t>
  </si>
  <si>
    <t>города Перми</t>
  </si>
  <si>
    <t>от ______ № __________</t>
  </si>
  <si>
    <t xml:space="preserve">                                                                                            (число, месяц, год)</t>
  </si>
  <si>
    <t>Наименование услуги, кода субсидии</t>
  </si>
  <si>
    <t>Фактические затраты на дату изменения        (руб)</t>
  </si>
  <si>
    <t>Отклонение (экономия /потребность)</t>
  </si>
  <si>
    <t>Примечание (расчет экономии/ (дополнительной потребности)</t>
  </si>
  <si>
    <t>Субсидия на финансовое обеспечение выполнения государственного (муниципального)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</si>
  <si>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</si>
  <si>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Руководитель</t>
  </si>
  <si>
    <t xml:space="preserve">Главный бухгалтер </t>
  </si>
  <si>
    <t>МП</t>
  </si>
  <si>
    <t>Директор</t>
  </si>
  <si>
    <t>О.Ю.Казанцева</t>
  </si>
  <si>
    <t>02089493</t>
  </si>
  <si>
    <t>5905006199/590501001</t>
  </si>
  <si>
    <t>руб.</t>
  </si>
  <si>
    <t xml:space="preserve">Юридический адрес муниципального учреждения </t>
  </si>
  <si>
    <t>614036,г.Пермь,ул.Космонавта Леонова,14</t>
  </si>
  <si>
    <t>Основной целью  учреждения  является   формирование  общей   культуры личности обучающихся на основе усвоения обязательного минимума содержания общеобразовательных программ и программ расширенного или углубленного изучения ряда предметов, адаптации обучающихся к жизни в обществе.</t>
  </si>
  <si>
    <t xml:space="preserve">ОКВЭД
</t>
  </si>
  <si>
    <t>Начальное общее образование</t>
  </si>
  <si>
    <t>80.10.2</t>
  </si>
  <si>
    <t xml:space="preserve">Основное общее образование
</t>
  </si>
  <si>
    <t>80.21.1</t>
  </si>
  <si>
    <t>Среднее (полное) общее образование</t>
  </si>
  <si>
    <t>80.21.2</t>
  </si>
  <si>
    <t>ОКВЭД</t>
  </si>
  <si>
    <t>Дополнительное образование детей</t>
  </si>
  <si>
    <t>80.10.3</t>
  </si>
  <si>
    <t>Обучение на подготовительных курсах для поступления в учебные заведения высшего профессионального образования</t>
  </si>
  <si>
    <t>80.30.4</t>
  </si>
  <si>
    <t>Образование для взрослых и прочие виды образования</t>
  </si>
  <si>
    <t>80.4</t>
  </si>
  <si>
    <t>Деятельность столовых при предприятиях и учреждениях</t>
  </si>
  <si>
    <t>55.51</t>
  </si>
  <si>
    <t>Подготовка детей к школе.</t>
  </si>
  <si>
    <t xml:space="preserve">Спецкурсы по математике, русскому, французкому и английскому языкам,литературе, химии, физике,биологии, истории, </t>
  </si>
  <si>
    <t>информатике, обществознанию, ИЗО, экономике, праву и географии.</t>
  </si>
  <si>
    <t>Художественно-эстетическое воспитание.</t>
  </si>
  <si>
    <t>-</t>
  </si>
  <si>
    <t>на 2018 г., 1-ый год планового периода</t>
  </si>
  <si>
    <t>И.А.Галанова</t>
  </si>
  <si>
    <t xml:space="preserve">  Учреждение: МАОУ "Гимназия №1"</t>
  </si>
  <si>
    <r>
      <t>Прочая закупка товаров, работ и услуг для обеспечения государственных (муниципальных) нужд</t>
    </r>
    <r>
      <rPr>
        <b/>
        <sz val="8"/>
        <color indexed="8"/>
        <rFont val="Times New Roman"/>
        <family val="1"/>
        <charset val="204"/>
      </rPr>
      <t>, всего:</t>
    </r>
  </si>
  <si>
    <r>
      <t xml:space="preserve">1 </t>
    </r>
    <r>
      <rPr>
        <b/>
        <sz val="11"/>
        <color indexed="8"/>
        <rFont val="Times New Roman"/>
        <family val="1"/>
        <charset val="204"/>
      </rPr>
      <t>В таблицах 2, 3, 4:</t>
    </r>
  </si>
  <si>
    <r>
      <t>Наименование муниципального учреждения</t>
    </r>
    <r>
      <rPr>
        <b/>
        <u/>
        <sz val="12"/>
        <color indexed="8"/>
        <rFont val="Times New Roman"/>
        <family val="1"/>
        <charset val="204"/>
      </rPr>
      <t xml:space="preserve"> Муниципальное автономное общеобразовательное учреждение " Гимназия №1" г.Перми</t>
    </r>
  </si>
  <si>
    <t>телефон 226-17-10</t>
  </si>
  <si>
    <t>1.2.1.Основные виды экономической деятельности</t>
  </si>
  <si>
    <t>1.2.2Дополнительные виды экономической деятельности</t>
  </si>
  <si>
    <t xml:space="preserve">на </t>
  </si>
  <si>
    <t>на</t>
  </si>
  <si>
    <t xml:space="preserve">к плану Финансово-хозяйственной деятельности от  </t>
  </si>
  <si>
    <t>18345581,71 руб.</t>
  </si>
  <si>
    <t>18343489,19 руб.</t>
  </si>
  <si>
    <t>8147395,30 руб.</t>
  </si>
  <si>
    <t>на 01.01.2018г.</t>
  </si>
  <si>
    <t>на 01.01.2019г.</t>
  </si>
  <si>
    <t>План на 2017г (руб)</t>
  </si>
  <si>
    <t>Расчет обоснования изменений бюджетных ассигнований  на 2017 г</t>
  </si>
  <si>
    <t>на 2017  очеред-ной финансо-вый год</t>
  </si>
  <si>
    <t>на 2019 г., 1-ый год планового периода</t>
  </si>
  <si>
    <t>2456,42</t>
  </si>
  <si>
    <t>1.4. Общая балансовая стоимость недвижимого муниципального имущества на дату составления Плана, всего: 18345581,71 руб</t>
  </si>
  <si>
    <r>
      <t>финансово-хозяйственной деятельности на 2017</t>
    </r>
    <r>
      <rPr>
        <b/>
        <u/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год</t>
    </r>
  </si>
  <si>
    <r>
      <t xml:space="preserve"> и плановый период 2018, 20</t>
    </r>
    <r>
      <rPr>
        <b/>
        <u/>
        <sz val="12"/>
        <color indexed="8"/>
        <rFont val="Times New Roman"/>
        <family val="1"/>
        <charset val="204"/>
      </rPr>
      <t xml:space="preserve">19 </t>
    </r>
    <r>
      <rPr>
        <b/>
        <sz val="12"/>
        <color indexed="8"/>
        <rFont val="Times New Roman"/>
        <family val="1"/>
        <charset val="204"/>
      </rPr>
      <t xml:space="preserve"> гг.</t>
    </r>
  </si>
  <si>
    <t>Корректировка МЗ по согл.№ 1 от  20.02.17 (аренда)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</si>
</sst>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36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b/>
      <sz val="8"/>
      <color indexed="8"/>
      <name val="Times New Roman"/>
      <family val="1"/>
      <charset val="204"/>
    </font>
    <font>
      <sz val="8"/>
      <name val="Calibri"/>
      <family val="2"/>
      <charset val="204"/>
    </font>
    <font>
      <vertAlign val="superscript"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b/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8"/>
      <color indexed="8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b/>
      <i/>
      <sz val="12"/>
      <color indexed="8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3" fillId="0" borderId="0"/>
  </cellStyleXfs>
  <cellXfs count="171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8" fillId="0" borderId="0" xfId="0" applyFont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4" xfId="0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9" fillId="0" borderId="0" xfId="0" applyFont="1"/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8" fillId="0" borderId="0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11" fillId="0" borderId="0" xfId="0" applyFont="1" applyBorder="1"/>
    <xf numFmtId="0" fontId="8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8" fillId="0" borderId="2" xfId="0" applyFont="1" applyBorder="1" applyAlignment="1">
      <alignment vertical="top" wrapText="1"/>
    </xf>
    <xf numFmtId="0" fontId="14" fillId="0" borderId="0" xfId="0" applyFont="1" applyAlignment="1">
      <alignment horizontal="center" vertical="top" wrapText="1"/>
    </xf>
    <xf numFmtId="14" fontId="14" fillId="0" borderId="0" xfId="0" applyNumberFormat="1" applyFont="1" applyAlignment="1">
      <alignment horizontal="center" vertical="top" wrapText="1"/>
    </xf>
    <xf numFmtId="0" fontId="14" fillId="0" borderId="0" xfId="0" applyFont="1" applyAlignment="1">
      <alignment vertical="top" wrapText="1"/>
    </xf>
    <xf numFmtId="0" fontId="15" fillId="0" borderId="0" xfId="0" applyFont="1"/>
    <xf numFmtId="0" fontId="2" fillId="0" borderId="2" xfId="0" applyFont="1" applyBorder="1" applyAlignment="1">
      <alignment horizontal="center" vertical="top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17" fillId="0" borderId="0" xfId="0" applyFont="1"/>
    <xf numFmtId="0" fontId="2" fillId="0" borderId="0" xfId="0" applyFont="1" applyAlignment="1">
      <alignment horizontal="center"/>
    </xf>
    <xf numFmtId="0" fontId="18" fillId="0" borderId="0" xfId="0" applyFont="1"/>
    <xf numFmtId="0" fontId="23" fillId="0" borderId="11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horizontal="center" vertical="top" wrapText="1"/>
    </xf>
    <xf numFmtId="3" fontId="22" fillId="0" borderId="0" xfId="0" applyNumberFormat="1" applyFont="1" applyFill="1" applyAlignment="1">
      <alignment horizontal="center" vertical="center" wrapText="1"/>
    </xf>
    <xf numFmtId="0" fontId="23" fillId="0" borderId="2" xfId="0" applyFont="1" applyFill="1" applyBorder="1" applyAlignment="1">
      <alignment vertical="center" wrapText="1"/>
    </xf>
    <xf numFmtId="0" fontId="23" fillId="0" borderId="4" xfId="0" applyFont="1" applyFill="1" applyBorder="1" applyAlignment="1">
      <alignment horizontal="center" vertical="top" wrapText="1"/>
    </xf>
    <xf numFmtId="0" fontId="23" fillId="0" borderId="5" xfId="0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4" fillId="0" borderId="2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top" wrapText="1"/>
    </xf>
    <xf numFmtId="0" fontId="1" fillId="0" borderId="0" xfId="0" applyFont="1"/>
    <xf numFmtId="0" fontId="26" fillId="0" borderId="0" xfId="0" applyFont="1"/>
    <xf numFmtId="0" fontId="1" fillId="0" borderId="0" xfId="0" applyFont="1" applyAlignment="1">
      <alignment horizontal="justify"/>
    </xf>
    <xf numFmtId="0" fontId="14" fillId="0" borderId="0" xfId="0" applyFont="1" applyAlignment="1">
      <alignment horizontal="right" vertical="top" wrapText="1"/>
    </xf>
    <xf numFmtId="0" fontId="14" fillId="0" borderId="1" xfId="0" applyFont="1" applyBorder="1" applyAlignment="1">
      <alignment vertical="top" wrapText="1"/>
    </xf>
    <xf numFmtId="0" fontId="14" fillId="0" borderId="0" xfId="0" applyFont="1" applyAlignment="1">
      <alignment horizontal="justify" vertical="top" wrapText="1"/>
    </xf>
    <xf numFmtId="0" fontId="30" fillId="0" borderId="0" xfId="0" applyFont="1"/>
    <xf numFmtId="0" fontId="1" fillId="0" borderId="0" xfId="0" applyFont="1" applyAlignment="1">
      <alignment horizontal="right"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0" xfId="0" applyFont="1"/>
    <xf numFmtId="0" fontId="16" fillId="0" borderId="0" xfId="0" applyFont="1" applyFill="1" applyAlignment="1">
      <alignment vertical="top" wrapText="1"/>
    </xf>
    <xf numFmtId="0" fontId="28" fillId="0" borderId="0" xfId="0" applyFont="1"/>
    <xf numFmtId="4" fontId="26" fillId="0" borderId="2" xfId="0" applyNumberFormat="1" applyFont="1" applyFill="1" applyBorder="1" applyAlignment="1">
      <alignment horizontal="center" vertical="center" wrapText="1"/>
    </xf>
    <xf numFmtId="3" fontId="26" fillId="0" borderId="2" xfId="0" applyNumberFormat="1" applyFont="1" applyFill="1" applyBorder="1" applyAlignment="1">
      <alignment horizontal="center" vertical="center" wrapText="1"/>
    </xf>
    <xf numFmtId="4" fontId="26" fillId="0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14" fontId="8" fillId="0" borderId="0" xfId="0" applyNumberFormat="1" applyFont="1" applyAlignment="1">
      <alignment horizontal="center"/>
    </xf>
    <xf numFmtId="14" fontId="11" fillId="0" borderId="0" xfId="0" applyNumberFormat="1" applyFont="1" applyBorder="1" applyAlignment="1">
      <alignment horizontal="left"/>
    </xf>
    <xf numFmtId="0" fontId="11" fillId="0" borderId="0" xfId="0" applyFont="1"/>
    <xf numFmtId="4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3" fontId="27" fillId="0" borderId="0" xfId="0" applyNumberFormat="1" applyFont="1" applyFill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0" fontId="18" fillId="0" borderId="0" xfId="0" applyFont="1" applyFill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right" vertical="top" wrapText="1"/>
    </xf>
    <xf numFmtId="14" fontId="4" fillId="0" borderId="0" xfId="0" applyNumberFormat="1" applyFont="1" applyFill="1" applyBorder="1" applyAlignment="1">
      <alignment horizontal="center" vertical="top" wrapText="1"/>
    </xf>
    <xf numFmtId="4" fontId="21" fillId="0" borderId="0" xfId="0" applyNumberFormat="1" applyFont="1" applyFill="1" applyAlignment="1">
      <alignment horizontal="center" vertical="center" wrapText="1"/>
    </xf>
    <xf numFmtId="4" fontId="20" fillId="0" borderId="4" xfId="0" applyNumberFormat="1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left" vertical="center" wrapText="1"/>
    </xf>
    <xf numFmtId="3" fontId="26" fillId="0" borderId="3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vertical="top" wrapText="1"/>
    </xf>
    <xf numFmtId="4" fontId="4" fillId="0" borderId="7" xfId="0" applyNumberFormat="1" applyFont="1" applyFill="1" applyBorder="1" applyAlignment="1">
      <alignment horizontal="left" vertical="center" wrapText="1"/>
    </xf>
    <xf numFmtId="3" fontId="4" fillId="0" borderId="8" xfId="0" applyNumberFormat="1" applyFont="1" applyFill="1" applyBorder="1" applyAlignment="1">
      <alignment horizontal="center" vertical="center" wrapText="1"/>
    </xf>
    <xf numFmtId="3" fontId="4" fillId="0" borderId="7" xfId="0" applyNumberFormat="1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left" vertical="center" wrapText="1"/>
    </xf>
    <xf numFmtId="0" fontId="23" fillId="0" borderId="6" xfId="0" applyFont="1" applyFill="1" applyBorder="1" applyAlignment="1">
      <alignment horizontal="center" vertical="top" wrapText="1"/>
    </xf>
    <xf numFmtId="0" fontId="23" fillId="0" borderId="6" xfId="0" applyFont="1" applyFill="1" applyBorder="1" applyAlignment="1">
      <alignment vertical="top" wrapText="1"/>
    </xf>
    <xf numFmtId="0" fontId="26" fillId="0" borderId="0" xfId="0" applyFont="1" applyFill="1" applyBorder="1" applyAlignment="1">
      <alignment horizontal="center" vertical="top" wrapText="1"/>
    </xf>
    <xf numFmtId="4" fontId="27" fillId="0" borderId="0" xfId="0" applyNumberFormat="1" applyFont="1" applyFill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0" fontId="33" fillId="0" borderId="0" xfId="0" applyFont="1" applyFill="1"/>
    <xf numFmtId="0" fontId="25" fillId="0" borderId="0" xfId="0" applyFont="1" applyFill="1" applyAlignment="1">
      <alignment vertical="center" wrapText="1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vertical="center" wrapText="1"/>
    </xf>
    <xf numFmtId="0" fontId="27" fillId="0" borderId="0" xfId="0" applyFont="1" applyFill="1" applyAlignment="1">
      <alignment horizontal="left" vertical="center" wrapText="1"/>
    </xf>
    <xf numFmtId="0" fontId="27" fillId="0" borderId="0" xfId="0" applyFont="1" applyFill="1"/>
    <xf numFmtId="0" fontId="8" fillId="0" borderId="4" xfId="0" applyFont="1" applyFill="1" applyBorder="1" applyAlignment="1">
      <alignment horizontal="center" wrapText="1"/>
    </xf>
    <xf numFmtId="0" fontId="34" fillId="0" borderId="2" xfId="0" applyFont="1" applyBorder="1" applyAlignment="1">
      <alignment horizontal="center"/>
    </xf>
    <xf numFmtId="0" fontId="8" fillId="0" borderId="2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vertical="center" wrapText="1"/>
    </xf>
    <xf numFmtId="0" fontId="19" fillId="0" borderId="0" xfId="0" applyFont="1" applyAlignment="1">
      <alignment horizontal="left"/>
    </xf>
    <xf numFmtId="0" fontId="14" fillId="0" borderId="1" xfId="0" applyFont="1" applyBorder="1" applyAlignment="1">
      <alignment horizontal="center" vertical="top" wrapText="1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29" fillId="0" borderId="9" xfId="0" applyFont="1" applyBorder="1" applyAlignment="1">
      <alignment horizontal="center" vertical="top" wrapText="1"/>
    </xf>
    <xf numFmtId="0" fontId="14" fillId="0" borderId="0" xfId="0" applyFont="1" applyAlignment="1">
      <alignment vertical="top" wrapText="1"/>
    </xf>
    <xf numFmtId="0" fontId="16" fillId="0" borderId="2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31" fillId="0" borderId="0" xfId="0" applyFont="1" applyBorder="1" applyAlignment="1">
      <alignment horizontal="center" vertical="top" wrapText="1"/>
    </xf>
    <xf numFmtId="0" fontId="14" fillId="0" borderId="2" xfId="0" applyFont="1" applyBorder="1" applyAlignment="1">
      <alignment vertical="center" wrapText="1"/>
    </xf>
    <xf numFmtId="0" fontId="29" fillId="0" borderId="0" xfId="0" applyFont="1" applyAlignment="1">
      <alignment horizontal="right" vertical="center" wrapText="1"/>
    </xf>
    <xf numFmtId="0" fontId="29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wrapText="1"/>
    </xf>
    <xf numFmtId="14" fontId="14" fillId="0" borderId="11" xfId="0" applyNumberFormat="1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14" fontId="14" fillId="0" borderId="0" xfId="0" applyNumberFormat="1" applyFont="1" applyAlignment="1">
      <alignment horizontal="center" vertical="top" wrapText="1"/>
    </xf>
    <xf numFmtId="0" fontId="29" fillId="0" borderId="0" xfId="0" applyFont="1" applyBorder="1" applyAlignment="1">
      <alignment horizontal="center" vertical="top" wrapText="1"/>
    </xf>
    <xf numFmtId="0" fontId="32" fillId="0" borderId="0" xfId="0" applyFont="1" applyFill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 vertical="top" wrapText="1"/>
    </xf>
    <xf numFmtId="0" fontId="16" fillId="0" borderId="0" xfId="0" applyFont="1" applyFill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28" fillId="0" borderId="0" xfId="0" applyFont="1" applyFill="1" applyAlignment="1">
      <alignment horizontal="left" wrapText="1"/>
    </xf>
    <xf numFmtId="0" fontId="26" fillId="0" borderId="0" xfId="0" applyFont="1" applyFill="1" applyBorder="1" applyAlignment="1">
      <alignment horizontal="center" vertical="top" wrapText="1"/>
    </xf>
    <xf numFmtId="0" fontId="26" fillId="0" borderId="1" xfId="0" applyFont="1" applyFill="1" applyBorder="1" applyAlignment="1">
      <alignment horizontal="center" vertical="top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left" vertical="center" wrapText="1"/>
    </xf>
    <xf numFmtId="4" fontId="4" fillId="0" borderId="7" xfId="0" applyNumberFormat="1" applyFont="1" applyFill="1" applyBorder="1" applyAlignment="1">
      <alignment horizontal="left" vertical="center" wrapText="1"/>
    </xf>
    <xf numFmtId="4" fontId="4" fillId="0" borderId="6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4" fontId="20" fillId="0" borderId="4" xfId="0" applyNumberFormat="1" applyFont="1" applyFill="1" applyBorder="1" applyAlignment="1">
      <alignment horizontal="left" vertical="center" wrapText="1"/>
    </xf>
    <xf numFmtId="4" fontId="20" fillId="0" borderId="7" xfId="0" applyNumberFormat="1" applyFont="1" applyFill="1" applyBorder="1" applyAlignment="1">
      <alignment horizontal="left" vertical="center" wrapText="1"/>
    </xf>
    <xf numFmtId="4" fontId="20" fillId="0" borderId="6" xfId="0" applyNumberFormat="1" applyFont="1" applyFill="1" applyBorder="1" applyAlignment="1">
      <alignment horizontal="left" vertical="center" wrapText="1"/>
    </xf>
    <xf numFmtId="4" fontId="20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4" fontId="20" fillId="0" borderId="11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4" fontId="20" fillId="0" borderId="3" xfId="0" applyNumberFormat="1" applyFont="1" applyFill="1" applyBorder="1" applyAlignment="1">
      <alignment horizontal="center" vertical="center" wrapText="1"/>
    </xf>
    <xf numFmtId="4" fontId="20" fillId="0" borderId="4" xfId="0" applyNumberFormat="1" applyFont="1" applyFill="1" applyBorder="1" applyAlignment="1">
      <alignment horizontal="center" vertical="center" wrapText="1"/>
    </xf>
    <xf numFmtId="4" fontId="20" fillId="0" borderId="6" xfId="0" applyNumberFormat="1" applyFont="1" applyFill="1" applyBorder="1" applyAlignment="1">
      <alignment horizontal="center" vertical="center" wrapText="1"/>
    </xf>
    <xf numFmtId="4" fontId="20" fillId="0" borderId="7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top" wrapText="1"/>
    </xf>
    <xf numFmtId="0" fontId="8" fillId="0" borderId="0" xfId="0" applyFont="1" applyAlignment="1">
      <alignment horizontal="left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wrapText="1"/>
    </xf>
    <xf numFmtId="0" fontId="8" fillId="0" borderId="2" xfId="0" applyFont="1" applyBorder="1" applyAlignment="1">
      <alignment wrapText="1"/>
    </xf>
    <xf numFmtId="0" fontId="8" fillId="0" borderId="6" xfId="0" applyFont="1" applyBorder="1" applyAlignment="1">
      <alignment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wrapText="1"/>
    </xf>
    <xf numFmtId="14" fontId="26" fillId="0" borderId="0" xfId="0" applyNumberFormat="1" applyFont="1" applyBorder="1" applyAlignment="1">
      <alignment horizontal="center" vertical="top" wrapText="1"/>
    </xf>
    <xf numFmtId="0" fontId="0" fillId="0" borderId="0" xfId="0" applyAlignment="1"/>
    <xf numFmtId="0" fontId="0" fillId="0" borderId="2" xfId="0" applyBorder="1" applyAlignment="1">
      <alignment vertical="top" wrapText="1"/>
    </xf>
    <xf numFmtId="0" fontId="9" fillId="0" borderId="0" xfId="0" applyFont="1" applyAlignment="1">
      <alignment wrapText="1"/>
    </xf>
    <xf numFmtId="0" fontId="11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34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35" fillId="0" borderId="4" xfId="0" applyFont="1" applyFill="1" applyBorder="1" applyAlignment="1">
      <alignment horizontal="center" wrapText="1"/>
    </xf>
  </cellXfs>
  <cellStyles count="3">
    <cellStyle name="Денежный 2" xfId="1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7"/>
  <sheetViews>
    <sheetView view="pageBreakPreview" topLeftCell="A7" zoomScaleNormal="100" zoomScaleSheetLayoutView="100" workbookViewId="0">
      <selection activeCell="A13" sqref="A13:H13"/>
    </sheetView>
  </sheetViews>
  <sheetFormatPr defaultColWidth="9.109375" defaultRowHeight="14.4" x14ac:dyDescent="0.3"/>
  <cols>
    <col min="1" max="1" width="11.88671875" style="32" customWidth="1"/>
    <col min="2" max="2" width="12.33203125" style="54" customWidth="1"/>
    <col min="3" max="3" width="14.6640625" style="54" customWidth="1"/>
    <col min="4" max="4" width="41.5546875" style="54" customWidth="1"/>
    <col min="5" max="5" width="6.109375" style="54" customWidth="1"/>
    <col min="6" max="6" width="25" style="54" customWidth="1"/>
    <col min="7" max="8" width="13.44140625" style="54" customWidth="1"/>
    <col min="9" max="16384" width="9.109375" style="32"/>
  </cols>
  <sheetData>
    <row r="1" spans="1:9" ht="11.4" customHeight="1" x14ac:dyDescent="0.3">
      <c r="A1" s="42"/>
      <c r="B1" s="43"/>
      <c r="C1" s="43"/>
      <c r="D1" s="43"/>
      <c r="E1" s="43"/>
      <c r="F1" s="97" t="s">
        <v>0</v>
      </c>
      <c r="G1" s="97"/>
      <c r="H1" s="97"/>
    </row>
    <row r="2" spans="1:9" ht="11.4" customHeight="1" x14ac:dyDescent="0.3">
      <c r="A2" s="42"/>
      <c r="B2" s="43"/>
      <c r="C2" s="43"/>
      <c r="D2" s="43"/>
      <c r="E2" s="43"/>
      <c r="F2" s="97" t="s">
        <v>1</v>
      </c>
      <c r="G2" s="97"/>
      <c r="H2" s="97"/>
    </row>
    <row r="3" spans="1:9" ht="11.4" customHeight="1" x14ac:dyDescent="0.3">
      <c r="A3" s="42"/>
      <c r="B3" s="43"/>
      <c r="C3" s="43"/>
      <c r="D3" s="43"/>
      <c r="E3" s="43"/>
      <c r="F3" s="97" t="s">
        <v>2</v>
      </c>
      <c r="G3" s="97"/>
      <c r="H3" s="97"/>
    </row>
    <row r="4" spans="1:9" ht="11.4" customHeight="1" x14ac:dyDescent="0.3">
      <c r="A4" s="42"/>
      <c r="B4" s="43"/>
      <c r="C4" s="43"/>
      <c r="D4" s="43"/>
      <c r="E4" s="43"/>
      <c r="F4" s="97" t="s">
        <v>3</v>
      </c>
      <c r="G4" s="97"/>
      <c r="H4" s="97"/>
    </row>
    <row r="5" spans="1:9" ht="30" customHeight="1" x14ac:dyDescent="0.3">
      <c r="A5" s="44"/>
      <c r="B5" s="43"/>
      <c r="C5" s="43"/>
      <c r="D5" s="43"/>
      <c r="E5" s="43"/>
      <c r="F5" s="97" t="s">
        <v>4</v>
      </c>
      <c r="G5" s="97"/>
      <c r="H5" s="97"/>
    </row>
    <row r="6" spans="1:9" ht="28.2" customHeight="1" x14ac:dyDescent="0.3">
      <c r="A6" s="45"/>
      <c r="B6" s="45"/>
      <c r="C6" s="45"/>
      <c r="D6" s="100"/>
      <c r="E6" s="100"/>
      <c r="F6" s="100"/>
      <c r="G6" s="100"/>
      <c r="H6" s="19"/>
      <c r="I6" s="19"/>
    </row>
    <row r="7" spans="1:9" ht="15.6" customHeight="1" x14ac:dyDescent="0.3">
      <c r="A7" s="45"/>
      <c r="B7" s="45"/>
      <c r="C7" s="45"/>
      <c r="D7" s="21"/>
      <c r="E7" s="99" t="s">
        <v>5</v>
      </c>
      <c r="F7" s="99"/>
      <c r="G7" s="99"/>
      <c r="H7" s="99"/>
      <c r="I7" s="19"/>
    </row>
    <row r="8" spans="1:9" ht="15.6" x14ac:dyDescent="0.3">
      <c r="A8" s="45"/>
      <c r="B8" s="45"/>
      <c r="C8" s="45"/>
      <c r="D8" s="21"/>
      <c r="E8" s="98" t="s">
        <v>262</v>
      </c>
      <c r="F8" s="98"/>
      <c r="G8" s="98"/>
      <c r="H8" s="98"/>
      <c r="I8" s="19"/>
    </row>
    <row r="9" spans="1:9" ht="15" customHeight="1" x14ac:dyDescent="0.3">
      <c r="A9" s="21"/>
      <c r="B9" s="21"/>
      <c r="C9" s="21"/>
      <c r="D9" s="21"/>
      <c r="E9" s="101" t="s">
        <v>6</v>
      </c>
      <c r="F9" s="101"/>
      <c r="G9" s="101"/>
      <c r="H9" s="101"/>
      <c r="I9" s="102"/>
    </row>
    <row r="10" spans="1:9" ht="15" customHeight="1" x14ac:dyDescent="0.3">
      <c r="A10" s="21"/>
      <c r="B10" s="21"/>
      <c r="C10" s="21"/>
      <c r="D10" s="21"/>
      <c r="E10" s="46"/>
      <c r="F10" s="46"/>
      <c r="G10" s="98" t="s">
        <v>263</v>
      </c>
      <c r="H10" s="98"/>
      <c r="I10" s="102"/>
    </row>
    <row r="11" spans="1:9" ht="16.95" customHeight="1" x14ac:dyDescent="0.3">
      <c r="A11" s="45"/>
      <c r="B11" s="45"/>
      <c r="C11" s="45"/>
      <c r="D11" s="21"/>
      <c r="E11" s="101" t="s">
        <v>7</v>
      </c>
      <c r="F11" s="101"/>
      <c r="G11" s="115" t="s">
        <v>8</v>
      </c>
      <c r="H11" s="115"/>
      <c r="I11" s="19"/>
    </row>
    <row r="12" spans="1:9" ht="22.95" customHeight="1" x14ac:dyDescent="0.3">
      <c r="A12" s="45"/>
      <c r="B12" s="45"/>
      <c r="C12" s="45"/>
      <c r="D12" s="21"/>
      <c r="E12" s="114">
        <v>42786</v>
      </c>
      <c r="F12" s="100"/>
      <c r="G12" s="100"/>
      <c r="H12" s="100"/>
      <c r="I12" s="21"/>
    </row>
    <row r="13" spans="1:9" ht="17.399999999999999" customHeight="1" x14ac:dyDescent="0.3">
      <c r="A13" s="100" t="s">
        <v>9</v>
      </c>
      <c r="B13" s="100"/>
      <c r="C13" s="100"/>
      <c r="D13" s="100"/>
      <c r="E13" s="100"/>
      <c r="F13" s="100"/>
      <c r="G13" s="100"/>
      <c r="H13" s="100"/>
      <c r="I13" s="100"/>
    </row>
    <row r="14" spans="1:9" ht="15.6" customHeight="1" x14ac:dyDescent="0.3">
      <c r="A14" s="100" t="s">
        <v>314</v>
      </c>
      <c r="B14" s="100"/>
      <c r="C14" s="100"/>
      <c r="D14" s="100"/>
      <c r="E14" s="100"/>
      <c r="F14" s="100"/>
      <c r="G14" s="100"/>
      <c r="H14" s="100"/>
      <c r="I14" s="100"/>
    </row>
    <row r="15" spans="1:9" ht="15.6" customHeight="1" x14ac:dyDescent="0.3">
      <c r="A15" s="100" t="s">
        <v>315</v>
      </c>
      <c r="B15" s="100"/>
      <c r="C15" s="100"/>
      <c r="D15" s="100"/>
      <c r="E15" s="100"/>
      <c r="F15" s="100"/>
      <c r="G15" s="100"/>
      <c r="H15" s="100"/>
      <c r="I15" s="100"/>
    </row>
    <row r="16" spans="1:9" ht="12" customHeight="1" x14ac:dyDescent="0.3">
      <c r="A16" s="100"/>
      <c r="B16" s="100"/>
      <c r="C16" s="100"/>
      <c r="D16" s="100"/>
      <c r="E16" s="100"/>
      <c r="F16" s="100"/>
      <c r="G16" s="100"/>
      <c r="H16" s="100"/>
      <c r="I16" s="100"/>
    </row>
    <row r="17" spans="1:9" ht="19.2" customHeight="1" x14ac:dyDescent="0.3">
      <c r="A17" s="19"/>
      <c r="B17" s="19"/>
      <c r="C17" s="19"/>
      <c r="D17" s="20">
        <f>E12</f>
        <v>42786</v>
      </c>
      <c r="E17" s="100"/>
      <c r="F17" s="110"/>
      <c r="G17" s="111" t="s">
        <v>10</v>
      </c>
      <c r="H17" s="111"/>
      <c r="I17" s="19"/>
    </row>
    <row r="18" spans="1:9" ht="27.75" customHeight="1" x14ac:dyDescent="0.3">
      <c r="A18" s="19"/>
      <c r="B18" s="19"/>
      <c r="C18" s="19"/>
      <c r="D18" s="19"/>
      <c r="E18" s="108" t="s">
        <v>11</v>
      </c>
      <c r="F18" s="109"/>
      <c r="G18" s="107"/>
      <c r="H18" s="107"/>
      <c r="I18" s="47"/>
    </row>
    <row r="19" spans="1:9" ht="17.399999999999999" customHeight="1" x14ac:dyDescent="0.3">
      <c r="A19" s="21"/>
      <c r="B19" s="19"/>
      <c r="C19" s="19"/>
      <c r="D19" s="19"/>
      <c r="E19" s="108" t="s">
        <v>12</v>
      </c>
      <c r="F19" s="109"/>
      <c r="G19" s="112">
        <f>D17</f>
        <v>42786</v>
      </c>
      <c r="H19" s="113"/>
      <c r="I19" s="21"/>
    </row>
    <row r="20" spans="1:9" ht="17.399999999999999" customHeight="1" x14ac:dyDescent="0.3">
      <c r="A20" s="21"/>
      <c r="B20" s="45"/>
      <c r="C20" s="21"/>
      <c r="D20" s="19"/>
      <c r="E20" s="108" t="s">
        <v>13</v>
      </c>
      <c r="F20" s="109"/>
      <c r="G20" s="117" t="s">
        <v>264</v>
      </c>
      <c r="H20" s="118"/>
      <c r="I20" s="45"/>
    </row>
    <row r="21" spans="1:9" ht="17.399999999999999" customHeight="1" x14ac:dyDescent="0.3">
      <c r="A21" s="21"/>
      <c r="B21" s="45"/>
      <c r="C21" s="21"/>
      <c r="D21" s="19"/>
      <c r="E21" s="108" t="s">
        <v>14</v>
      </c>
      <c r="F21" s="109"/>
      <c r="G21" s="119">
        <v>383</v>
      </c>
      <c r="H21" s="119"/>
      <c r="I21" s="45"/>
    </row>
    <row r="22" spans="1:9" s="48" customFormat="1" ht="35.25" customHeight="1" x14ac:dyDescent="0.3">
      <c r="A22" s="100" t="s">
        <v>296</v>
      </c>
      <c r="B22" s="100"/>
      <c r="C22" s="100"/>
      <c r="D22" s="100"/>
      <c r="E22" s="100"/>
      <c r="F22" s="100"/>
      <c r="G22" s="102"/>
      <c r="H22" s="102"/>
      <c r="I22" s="45"/>
    </row>
    <row r="23" spans="1:9" s="48" customFormat="1" ht="15.6" customHeight="1" x14ac:dyDescent="0.3">
      <c r="A23" s="104" t="s">
        <v>15</v>
      </c>
      <c r="B23" s="104"/>
      <c r="C23" s="104"/>
      <c r="D23" s="104"/>
      <c r="E23" s="104"/>
      <c r="F23" s="104"/>
      <c r="G23" s="104"/>
      <c r="H23" s="104"/>
      <c r="I23" s="49"/>
    </row>
    <row r="24" spans="1:9" s="48" customFormat="1" ht="9" customHeight="1" x14ac:dyDescent="0.3">
      <c r="A24" s="21"/>
      <c r="B24" s="21"/>
      <c r="C24" s="21"/>
      <c r="D24" s="21"/>
      <c r="E24" s="21"/>
      <c r="F24" s="21"/>
      <c r="G24" s="21"/>
      <c r="H24" s="21"/>
      <c r="I24" s="45"/>
    </row>
    <row r="25" spans="1:9" s="48" customFormat="1" ht="36" customHeight="1" x14ac:dyDescent="0.3">
      <c r="A25" s="21" t="s">
        <v>16</v>
      </c>
      <c r="B25" s="105" t="s">
        <v>265</v>
      </c>
      <c r="C25" s="105"/>
      <c r="D25" s="105"/>
      <c r="E25" s="21"/>
      <c r="F25" s="21"/>
      <c r="G25" s="21"/>
      <c r="H25" s="21"/>
      <c r="I25" s="19"/>
    </row>
    <row r="26" spans="1:9" s="48" customFormat="1" ht="14.25" customHeight="1" x14ac:dyDescent="0.3">
      <c r="A26" s="99" t="s">
        <v>17</v>
      </c>
      <c r="B26" s="99"/>
      <c r="C26" s="21" t="s">
        <v>266</v>
      </c>
      <c r="D26" s="19"/>
      <c r="E26" s="100"/>
      <c r="F26" s="100"/>
      <c r="G26" s="102"/>
      <c r="H26" s="102"/>
      <c r="I26" s="45"/>
    </row>
    <row r="27" spans="1:9" s="48" customFormat="1" ht="15.6" customHeight="1" x14ac:dyDescent="0.3">
      <c r="A27" s="99" t="s">
        <v>18</v>
      </c>
      <c r="B27" s="99"/>
      <c r="C27" s="99"/>
      <c r="D27" s="99"/>
      <c r="E27" s="99"/>
      <c r="F27" s="99"/>
      <c r="G27" s="21"/>
      <c r="H27" s="21"/>
      <c r="I27" s="21"/>
    </row>
    <row r="28" spans="1:9" s="48" customFormat="1" ht="16.2" customHeight="1" x14ac:dyDescent="0.3">
      <c r="A28" s="106" t="s">
        <v>19</v>
      </c>
      <c r="B28" s="106"/>
      <c r="C28" s="106"/>
      <c r="D28" s="106"/>
      <c r="E28" s="106"/>
      <c r="F28" s="106"/>
      <c r="G28" s="50"/>
      <c r="H28" s="51"/>
      <c r="I28" s="21"/>
    </row>
    <row r="29" spans="1:9" s="48" customFormat="1" ht="21" customHeight="1" x14ac:dyDescent="0.3">
      <c r="A29" s="52"/>
      <c r="B29" s="52"/>
      <c r="C29" s="52"/>
      <c r="D29" s="52"/>
      <c r="E29" s="52"/>
      <c r="F29" s="52"/>
      <c r="G29" s="52"/>
      <c r="H29" s="52"/>
    </row>
    <row r="30" spans="1:9" s="48" customFormat="1" ht="15.6" customHeight="1" x14ac:dyDescent="0.3">
      <c r="A30" s="99" t="s">
        <v>267</v>
      </c>
      <c r="B30" s="99"/>
      <c r="C30" s="99"/>
      <c r="D30" s="122" t="s">
        <v>268</v>
      </c>
      <c r="E30" s="122"/>
      <c r="F30" s="122"/>
      <c r="G30" s="122"/>
      <c r="H30" s="52"/>
    </row>
    <row r="31" spans="1:9" s="48" customFormat="1" ht="15.6" x14ac:dyDescent="0.3">
      <c r="A31" s="104" t="s">
        <v>20</v>
      </c>
      <c r="B31" s="104"/>
      <c r="C31" s="104"/>
      <c r="D31" s="122" t="s">
        <v>268</v>
      </c>
      <c r="E31" s="122"/>
      <c r="F31" s="122"/>
      <c r="G31" s="122"/>
      <c r="H31" s="42"/>
    </row>
    <row r="32" spans="1:9" s="48" customFormat="1" ht="32.4" customHeight="1" x14ac:dyDescent="0.3">
      <c r="A32" s="100" t="s">
        <v>21</v>
      </c>
      <c r="B32" s="100"/>
      <c r="C32" s="100"/>
      <c r="D32" s="100"/>
      <c r="E32" s="100"/>
      <c r="F32" s="100"/>
      <c r="G32" s="100"/>
      <c r="H32" s="100"/>
    </row>
    <row r="33" spans="1:8" s="48" customFormat="1" ht="18" customHeight="1" x14ac:dyDescent="0.3">
      <c r="A33" s="99" t="s">
        <v>22</v>
      </c>
      <c r="B33" s="99"/>
      <c r="C33" s="99"/>
      <c r="D33" s="99"/>
      <c r="E33" s="52"/>
      <c r="F33" s="52"/>
      <c r="G33" s="52"/>
      <c r="H33" s="52"/>
    </row>
    <row r="34" spans="1:8" s="48" customFormat="1" ht="18" customHeight="1" x14ac:dyDescent="0.3">
      <c r="A34" s="123" t="s">
        <v>269</v>
      </c>
      <c r="B34" s="123"/>
      <c r="C34" s="123"/>
      <c r="D34" s="123"/>
      <c r="E34" s="123"/>
      <c r="F34" s="123"/>
      <c r="G34" s="123"/>
      <c r="H34" s="123"/>
    </row>
    <row r="35" spans="1:8" s="48" customFormat="1" ht="18" customHeight="1" x14ac:dyDescent="0.3">
      <c r="A35" s="120"/>
      <c r="B35" s="120"/>
      <c r="C35" s="120"/>
      <c r="D35" s="120"/>
      <c r="E35" s="120"/>
      <c r="F35" s="120"/>
      <c r="G35" s="120"/>
      <c r="H35" s="120"/>
    </row>
    <row r="36" spans="1:8" s="48" customFormat="1" ht="18" customHeight="1" x14ac:dyDescent="0.3">
      <c r="A36" s="99" t="s">
        <v>23</v>
      </c>
      <c r="B36" s="99"/>
      <c r="C36" s="99"/>
      <c r="D36" s="99"/>
      <c r="E36" s="52"/>
      <c r="F36" s="52"/>
      <c r="G36" s="52"/>
      <c r="H36" s="52"/>
    </row>
    <row r="37" spans="1:8" s="53" customFormat="1" ht="18" customHeight="1" x14ac:dyDescent="0.3">
      <c r="A37" s="103" t="s">
        <v>298</v>
      </c>
      <c r="B37" s="103"/>
      <c r="C37" s="103"/>
      <c r="D37" s="103"/>
      <c r="E37" s="103" t="s">
        <v>270</v>
      </c>
      <c r="F37" s="103"/>
      <c r="G37" s="103"/>
    </row>
    <row r="38" spans="1:8" s="53" customFormat="1" ht="18" customHeight="1" x14ac:dyDescent="0.3">
      <c r="A38" s="103" t="s">
        <v>271</v>
      </c>
      <c r="B38" s="103"/>
      <c r="C38" s="103"/>
      <c r="D38" s="103"/>
      <c r="E38" s="103" t="s">
        <v>272</v>
      </c>
      <c r="F38" s="103"/>
      <c r="G38" s="103"/>
    </row>
    <row r="39" spans="1:8" s="53" customFormat="1" ht="18" customHeight="1" x14ac:dyDescent="0.3">
      <c r="A39" s="103" t="s">
        <v>273</v>
      </c>
      <c r="B39" s="103"/>
      <c r="C39" s="103"/>
      <c r="D39" s="103"/>
      <c r="E39" s="103" t="s">
        <v>274</v>
      </c>
      <c r="F39" s="103"/>
      <c r="G39" s="103"/>
    </row>
    <row r="40" spans="1:8" s="53" customFormat="1" ht="18" customHeight="1" x14ac:dyDescent="0.3">
      <c r="A40" s="103" t="s">
        <v>275</v>
      </c>
      <c r="B40" s="103"/>
      <c r="C40" s="103"/>
      <c r="D40" s="103"/>
      <c r="E40" s="103" t="s">
        <v>276</v>
      </c>
      <c r="F40" s="103"/>
      <c r="G40" s="103"/>
    </row>
    <row r="41" spans="1:8" s="53" customFormat="1" ht="18" customHeight="1" x14ac:dyDescent="0.3">
      <c r="A41" s="103" t="s">
        <v>299</v>
      </c>
      <c r="B41" s="103"/>
      <c r="C41" s="103"/>
      <c r="D41" s="103"/>
      <c r="E41" s="103" t="s">
        <v>277</v>
      </c>
      <c r="F41" s="103"/>
      <c r="G41" s="103"/>
    </row>
    <row r="42" spans="1:8" s="53" customFormat="1" ht="18" customHeight="1" x14ac:dyDescent="0.3">
      <c r="A42" s="103" t="s">
        <v>278</v>
      </c>
      <c r="B42" s="103"/>
      <c r="C42" s="103"/>
      <c r="D42" s="103"/>
      <c r="E42" s="103" t="s">
        <v>279</v>
      </c>
      <c r="F42" s="103"/>
      <c r="G42" s="103"/>
    </row>
    <row r="43" spans="1:8" s="53" customFormat="1" ht="18" customHeight="1" x14ac:dyDescent="0.3">
      <c r="A43" s="103" t="s">
        <v>280</v>
      </c>
      <c r="B43" s="103"/>
      <c r="C43" s="103"/>
      <c r="D43" s="103"/>
      <c r="E43" s="103" t="s">
        <v>281</v>
      </c>
      <c r="F43" s="103"/>
      <c r="G43" s="103"/>
    </row>
    <row r="44" spans="1:8" s="53" customFormat="1" ht="18" customHeight="1" x14ac:dyDescent="0.3">
      <c r="A44" s="103" t="s">
        <v>282</v>
      </c>
      <c r="B44" s="103"/>
      <c r="C44" s="103"/>
      <c r="D44" s="103"/>
      <c r="E44" s="103" t="s">
        <v>283</v>
      </c>
      <c r="F44" s="103"/>
      <c r="G44" s="103"/>
    </row>
    <row r="45" spans="1:8" s="53" customFormat="1" ht="18" customHeight="1" x14ac:dyDescent="0.3">
      <c r="A45" s="103" t="s">
        <v>284</v>
      </c>
      <c r="B45" s="103"/>
      <c r="C45" s="103"/>
      <c r="D45" s="103"/>
      <c r="E45" s="103" t="s">
        <v>285</v>
      </c>
      <c r="F45" s="103"/>
      <c r="G45" s="103"/>
    </row>
    <row r="46" spans="1:8" s="48" customFormat="1" ht="18" customHeight="1" x14ac:dyDescent="0.3">
      <c r="B46" s="52"/>
      <c r="C46" s="52"/>
      <c r="D46" s="52"/>
      <c r="E46" s="52"/>
      <c r="F46" s="52"/>
      <c r="G46" s="52"/>
      <c r="H46" s="52"/>
    </row>
    <row r="47" spans="1:8" s="48" customFormat="1" ht="18" customHeight="1" x14ac:dyDescent="0.3">
      <c r="A47" s="104" t="s">
        <v>24</v>
      </c>
      <c r="B47" s="104"/>
      <c r="C47" s="104"/>
      <c r="D47" s="104"/>
      <c r="E47" s="42"/>
      <c r="F47" s="42"/>
      <c r="G47" s="42"/>
      <c r="H47" s="42"/>
    </row>
    <row r="48" spans="1:8" s="53" customFormat="1" ht="18" customHeight="1" x14ac:dyDescent="0.3">
      <c r="A48" s="124" t="s">
        <v>286</v>
      </c>
      <c r="B48" s="124"/>
      <c r="C48" s="124"/>
      <c r="D48" s="124"/>
      <c r="E48" s="124"/>
      <c r="F48" s="124"/>
      <c r="G48" s="124"/>
    </row>
    <row r="49" spans="1:256" s="53" customFormat="1" ht="18" customHeight="1" x14ac:dyDescent="0.3">
      <c r="A49" s="124" t="s">
        <v>287</v>
      </c>
      <c r="B49" s="124"/>
      <c r="C49" s="124"/>
      <c r="D49" s="124"/>
      <c r="E49" s="124"/>
      <c r="F49" s="124"/>
      <c r="G49" s="124"/>
    </row>
    <row r="50" spans="1:256" s="53" customFormat="1" ht="18" customHeight="1" x14ac:dyDescent="0.3">
      <c r="A50" s="124" t="s">
        <v>288</v>
      </c>
      <c r="B50" s="124"/>
      <c r="C50" s="124"/>
      <c r="D50" s="124"/>
      <c r="E50" s="124"/>
      <c r="F50" s="124"/>
      <c r="G50" s="124"/>
    </row>
    <row r="51" spans="1:256" s="53" customFormat="1" ht="18" customHeight="1" x14ac:dyDescent="0.3">
      <c r="A51" s="124" t="s">
        <v>289</v>
      </c>
      <c r="B51" s="124"/>
      <c r="C51" s="124"/>
      <c r="D51" s="124"/>
      <c r="E51" s="124"/>
      <c r="F51" s="124"/>
      <c r="G51" s="124"/>
    </row>
    <row r="52" spans="1:256" s="42" customFormat="1" ht="20.25" customHeight="1" x14ac:dyDescent="0.3">
      <c r="A52" s="121" t="s">
        <v>313</v>
      </c>
      <c r="B52" s="121"/>
      <c r="C52" s="121"/>
      <c r="D52" s="121"/>
      <c r="E52" s="121"/>
      <c r="F52" s="121"/>
      <c r="G52" s="121"/>
      <c r="H52" s="121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6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6"/>
      <c r="DE52" s="116"/>
      <c r="DF52" s="116"/>
      <c r="DG52" s="116"/>
      <c r="DH52" s="116"/>
      <c r="DI52" s="116"/>
      <c r="DJ52" s="116"/>
      <c r="DK52" s="116"/>
      <c r="DL52" s="116"/>
      <c r="DM52" s="116"/>
      <c r="DN52" s="116"/>
      <c r="DO52" s="116"/>
      <c r="DP52" s="116"/>
      <c r="DQ52" s="116"/>
      <c r="DR52" s="116"/>
      <c r="DS52" s="116"/>
      <c r="DT52" s="116"/>
      <c r="DU52" s="116"/>
      <c r="DV52" s="116"/>
      <c r="DW52" s="116"/>
      <c r="DX52" s="116"/>
      <c r="DY52" s="116"/>
      <c r="DZ52" s="116"/>
      <c r="EA52" s="116"/>
      <c r="EB52" s="116"/>
      <c r="EC52" s="116"/>
      <c r="ED52" s="116"/>
      <c r="EE52" s="116"/>
      <c r="EF52" s="116"/>
      <c r="EG52" s="116"/>
      <c r="EH52" s="116"/>
      <c r="EI52" s="116"/>
      <c r="EJ52" s="116"/>
      <c r="EK52" s="116"/>
      <c r="EL52" s="116"/>
      <c r="EM52" s="116"/>
      <c r="EN52" s="116"/>
      <c r="EO52" s="116"/>
      <c r="EP52" s="116"/>
      <c r="EQ52" s="116"/>
      <c r="ER52" s="116"/>
      <c r="ES52" s="116"/>
      <c r="ET52" s="116"/>
      <c r="EU52" s="116"/>
      <c r="EV52" s="116"/>
      <c r="EW52" s="116"/>
      <c r="EX52" s="116"/>
      <c r="EY52" s="116"/>
      <c r="EZ52" s="116"/>
      <c r="FA52" s="116"/>
      <c r="FB52" s="116"/>
      <c r="FC52" s="116"/>
      <c r="FD52" s="116"/>
      <c r="FE52" s="116"/>
      <c r="FF52" s="116"/>
      <c r="FG52" s="116"/>
      <c r="FH52" s="116"/>
      <c r="FI52" s="116"/>
      <c r="FJ52" s="116"/>
      <c r="FK52" s="116"/>
      <c r="FL52" s="116"/>
      <c r="FM52" s="116"/>
      <c r="FN52" s="116"/>
      <c r="FO52" s="116"/>
      <c r="FP52" s="116"/>
      <c r="FQ52" s="116"/>
      <c r="FR52" s="116"/>
      <c r="FS52" s="116"/>
      <c r="FT52" s="116"/>
      <c r="FU52" s="116"/>
      <c r="FV52" s="116"/>
      <c r="FW52" s="116"/>
      <c r="FX52" s="116"/>
      <c r="FY52" s="116"/>
      <c r="FZ52" s="116"/>
      <c r="GA52" s="116"/>
      <c r="GB52" s="116"/>
      <c r="GC52" s="116"/>
      <c r="GD52" s="116"/>
      <c r="GE52" s="116"/>
      <c r="GF52" s="116"/>
      <c r="GG52" s="116"/>
      <c r="GH52" s="116"/>
      <c r="GI52" s="116"/>
      <c r="GJ52" s="116"/>
      <c r="GK52" s="116"/>
      <c r="GL52" s="116"/>
      <c r="GM52" s="116"/>
      <c r="GN52" s="116"/>
      <c r="GO52" s="116"/>
      <c r="GP52" s="116"/>
      <c r="GQ52" s="116"/>
      <c r="GR52" s="116"/>
      <c r="GS52" s="116"/>
      <c r="GT52" s="116"/>
      <c r="GU52" s="116"/>
      <c r="GV52" s="116"/>
      <c r="GW52" s="116"/>
      <c r="GX52" s="116"/>
      <c r="GY52" s="116"/>
      <c r="GZ52" s="116"/>
      <c r="HA52" s="116"/>
      <c r="HB52" s="116"/>
      <c r="HC52" s="116"/>
      <c r="HD52" s="116"/>
      <c r="HE52" s="116"/>
      <c r="HF52" s="116"/>
      <c r="HG52" s="116"/>
      <c r="HH52" s="116"/>
      <c r="HI52" s="116"/>
      <c r="HJ52" s="116"/>
      <c r="HK52" s="116"/>
      <c r="HL52" s="116"/>
      <c r="HM52" s="116"/>
      <c r="HN52" s="116"/>
      <c r="HO52" s="116"/>
      <c r="HP52" s="116"/>
      <c r="HQ52" s="116"/>
      <c r="HR52" s="116"/>
      <c r="HS52" s="116"/>
      <c r="HT52" s="116"/>
      <c r="HU52" s="116"/>
      <c r="HV52" s="116"/>
      <c r="HW52" s="116"/>
      <c r="HX52" s="116"/>
      <c r="HY52" s="116"/>
      <c r="HZ52" s="116"/>
      <c r="IA52" s="116"/>
      <c r="IB52" s="116"/>
      <c r="IC52" s="116"/>
      <c r="ID52" s="116"/>
      <c r="IE52" s="116"/>
      <c r="IF52" s="116"/>
      <c r="IG52" s="116"/>
      <c r="IH52" s="116"/>
      <c r="II52" s="116"/>
      <c r="IJ52" s="116"/>
      <c r="IK52" s="116"/>
      <c r="IL52" s="116"/>
      <c r="IM52" s="116"/>
      <c r="IN52" s="116"/>
      <c r="IO52" s="116"/>
      <c r="IP52" s="116"/>
      <c r="IQ52" s="116"/>
      <c r="IR52" s="116"/>
      <c r="IS52" s="116"/>
      <c r="IT52" s="116"/>
      <c r="IU52" s="116"/>
      <c r="IV52" s="116"/>
    </row>
    <row r="53" spans="1:256" s="42" customFormat="1" ht="25.5" customHeight="1" x14ac:dyDescent="0.3">
      <c r="A53" s="121" t="s">
        <v>25</v>
      </c>
      <c r="B53" s="121"/>
      <c r="C53" s="121"/>
      <c r="D53" s="121"/>
      <c r="E53" s="121"/>
      <c r="F53" s="121"/>
      <c r="G53" s="121"/>
      <c r="H53" s="121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6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6"/>
      <c r="DE53" s="116"/>
      <c r="DF53" s="116"/>
      <c r="DG53" s="116"/>
      <c r="DH53" s="116"/>
      <c r="DI53" s="116"/>
      <c r="DJ53" s="116"/>
      <c r="DK53" s="116"/>
      <c r="DL53" s="116"/>
      <c r="DM53" s="116"/>
      <c r="DN53" s="116"/>
      <c r="DO53" s="116"/>
      <c r="DP53" s="116"/>
      <c r="DQ53" s="116"/>
      <c r="DR53" s="116"/>
      <c r="DS53" s="116"/>
      <c r="DT53" s="116"/>
      <c r="DU53" s="116"/>
      <c r="DV53" s="116"/>
      <c r="DW53" s="116"/>
      <c r="DX53" s="116"/>
      <c r="DY53" s="116"/>
      <c r="DZ53" s="116"/>
      <c r="EA53" s="116"/>
      <c r="EB53" s="116"/>
      <c r="EC53" s="116"/>
      <c r="ED53" s="116"/>
      <c r="EE53" s="116"/>
      <c r="EF53" s="116"/>
      <c r="EG53" s="116"/>
      <c r="EH53" s="116"/>
      <c r="EI53" s="116"/>
      <c r="EJ53" s="116"/>
      <c r="EK53" s="116"/>
      <c r="EL53" s="116"/>
      <c r="EM53" s="116"/>
      <c r="EN53" s="116"/>
      <c r="EO53" s="116"/>
      <c r="EP53" s="116"/>
      <c r="EQ53" s="116"/>
      <c r="ER53" s="116"/>
      <c r="ES53" s="116"/>
      <c r="ET53" s="116"/>
      <c r="EU53" s="116"/>
      <c r="EV53" s="116"/>
      <c r="EW53" s="116"/>
      <c r="EX53" s="116"/>
      <c r="EY53" s="116"/>
      <c r="EZ53" s="116"/>
      <c r="FA53" s="116"/>
      <c r="FB53" s="116"/>
      <c r="FC53" s="116"/>
      <c r="FD53" s="116"/>
      <c r="FE53" s="116"/>
      <c r="FF53" s="116"/>
      <c r="FG53" s="116"/>
      <c r="FH53" s="116"/>
      <c r="FI53" s="116"/>
      <c r="FJ53" s="116"/>
      <c r="FK53" s="116"/>
      <c r="FL53" s="116"/>
      <c r="FM53" s="116"/>
      <c r="FN53" s="116"/>
      <c r="FO53" s="116"/>
      <c r="FP53" s="116"/>
      <c r="FQ53" s="116"/>
      <c r="FR53" s="116"/>
      <c r="FS53" s="116"/>
      <c r="FT53" s="116"/>
      <c r="FU53" s="116"/>
      <c r="FV53" s="116"/>
      <c r="FW53" s="116"/>
      <c r="FX53" s="116"/>
      <c r="FY53" s="116"/>
      <c r="FZ53" s="116"/>
      <c r="GA53" s="116"/>
      <c r="GB53" s="116"/>
      <c r="GC53" s="116"/>
      <c r="GD53" s="116"/>
      <c r="GE53" s="116"/>
      <c r="GF53" s="116"/>
      <c r="GG53" s="116"/>
      <c r="GH53" s="116"/>
      <c r="GI53" s="116"/>
      <c r="GJ53" s="116"/>
      <c r="GK53" s="116"/>
      <c r="GL53" s="116"/>
      <c r="GM53" s="116"/>
      <c r="GN53" s="116"/>
      <c r="GO53" s="116"/>
      <c r="GP53" s="116"/>
      <c r="GQ53" s="116"/>
      <c r="GR53" s="116"/>
      <c r="GS53" s="116"/>
      <c r="GT53" s="116"/>
      <c r="GU53" s="116"/>
      <c r="GV53" s="116"/>
      <c r="GW53" s="116"/>
      <c r="GX53" s="116"/>
      <c r="GY53" s="116"/>
      <c r="GZ53" s="116"/>
      <c r="HA53" s="116"/>
      <c r="HB53" s="116"/>
      <c r="HC53" s="116"/>
      <c r="HD53" s="116"/>
      <c r="HE53" s="116"/>
      <c r="HF53" s="116"/>
      <c r="HG53" s="116"/>
      <c r="HH53" s="116"/>
      <c r="HI53" s="116"/>
      <c r="HJ53" s="116"/>
      <c r="HK53" s="116"/>
      <c r="HL53" s="116"/>
      <c r="HM53" s="116"/>
      <c r="HN53" s="116"/>
      <c r="HO53" s="116"/>
      <c r="HP53" s="116"/>
      <c r="HQ53" s="116"/>
      <c r="HR53" s="116"/>
      <c r="HS53" s="116"/>
      <c r="HT53" s="116"/>
      <c r="HU53" s="116"/>
      <c r="HV53" s="116"/>
      <c r="HW53" s="116"/>
      <c r="HX53" s="116"/>
      <c r="HY53" s="116"/>
      <c r="HZ53" s="116"/>
      <c r="IA53" s="116"/>
      <c r="IB53" s="116"/>
      <c r="IC53" s="116"/>
      <c r="ID53" s="116"/>
      <c r="IE53" s="116"/>
      <c r="IF53" s="116"/>
      <c r="IG53" s="116"/>
      <c r="IH53" s="116"/>
      <c r="II53" s="116"/>
      <c r="IJ53" s="116"/>
      <c r="IK53" s="116"/>
      <c r="IL53" s="116"/>
      <c r="IM53" s="116"/>
      <c r="IN53" s="116"/>
      <c r="IO53" s="116"/>
      <c r="IP53" s="116"/>
      <c r="IQ53" s="116"/>
      <c r="IR53" s="116"/>
      <c r="IS53" s="116"/>
      <c r="IT53" s="116"/>
      <c r="IU53" s="116"/>
      <c r="IV53" s="116"/>
    </row>
    <row r="54" spans="1:256" s="42" customFormat="1" ht="18.75" customHeight="1" x14ac:dyDescent="0.3">
      <c r="A54" s="121" t="s">
        <v>26</v>
      </c>
      <c r="B54" s="121"/>
      <c r="C54" s="121"/>
      <c r="D54" s="121"/>
      <c r="E54" s="121"/>
      <c r="F54" s="121"/>
      <c r="G54" s="121"/>
      <c r="H54" s="121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6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6"/>
      <c r="DC54" s="116"/>
      <c r="DD54" s="116"/>
      <c r="DE54" s="116"/>
      <c r="DF54" s="116"/>
      <c r="DG54" s="116"/>
      <c r="DH54" s="116"/>
      <c r="DI54" s="116"/>
      <c r="DJ54" s="116"/>
      <c r="DK54" s="116"/>
      <c r="DL54" s="116"/>
      <c r="DM54" s="116"/>
      <c r="DN54" s="116"/>
      <c r="DO54" s="116"/>
      <c r="DP54" s="116"/>
      <c r="DQ54" s="116"/>
      <c r="DR54" s="116"/>
      <c r="DS54" s="116"/>
      <c r="DT54" s="116"/>
      <c r="DU54" s="116"/>
      <c r="DV54" s="116"/>
      <c r="DW54" s="116"/>
      <c r="DX54" s="116"/>
      <c r="DY54" s="116"/>
      <c r="DZ54" s="116"/>
      <c r="EA54" s="116"/>
      <c r="EB54" s="116"/>
      <c r="EC54" s="116"/>
      <c r="ED54" s="116"/>
      <c r="EE54" s="116"/>
      <c r="EF54" s="116"/>
      <c r="EG54" s="116"/>
      <c r="EH54" s="116"/>
      <c r="EI54" s="116"/>
      <c r="EJ54" s="116"/>
      <c r="EK54" s="116"/>
      <c r="EL54" s="116"/>
      <c r="EM54" s="116"/>
      <c r="EN54" s="116"/>
      <c r="EO54" s="116"/>
      <c r="EP54" s="116"/>
      <c r="EQ54" s="116"/>
      <c r="ER54" s="116"/>
      <c r="ES54" s="116"/>
      <c r="ET54" s="116"/>
      <c r="EU54" s="116"/>
      <c r="EV54" s="116"/>
      <c r="EW54" s="116"/>
      <c r="EX54" s="116"/>
      <c r="EY54" s="116"/>
      <c r="EZ54" s="116"/>
      <c r="FA54" s="116"/>
      <c r="FB54" s="116"/>
      <c r="FC54" s="116"/>
      <c r="FD54" s="116"/>
      <c r="FE54" s="116"/>
      <c r="FF54" s="116"/>
      <c r="FG54" s="116"/>
      <c r="FH54" s="116"/>
      <c r="FI54" s="116"/>
      <c r="FJ54" s="116"/>
      <c r="FK54" s="116"/>
      <c r="FL54" s="116"/>
      <c r="FM54" s="116"/>
      <c r="FN54" s="116"/>
      <c r="FO54" s="116"/>
      <c r="FP54" s="116"/>
      <c r="FQ54" s="116"/>
      <c r="FR54" s="116"/>
      <c r="FS54" s="116"/>
      <c r="FT54" s="116"/>
      <c r="FU54" s="116"/>
      <c r="FV54" s="116"/>
      <c r="FW54" s="116"/>
      <c r="FX54" s="116"/>
      <c r="FY54" s="116"/>
      <c r="FZ54" s="116"/>
      <c r="GA54" s="116"/>
      <c r="GB54" s="116"/>
      <c r="GC54" s="116"/>
      <c r="GD54" s="116"/>
      <c r="GE54" s="116"/>
      <c r="GF54" s="116"/>
      <c r="GG54" s="116"/>
      <c r="GH54" s="116"/>
      <c r="GI54" s="116"/>
      <c r="GJ54" s="116"/>
      <c r="GK54" s="116"/>
      <c r="GL54" s="116"/>
      <c r="GM54" s="116"/>
      <c r="GN54" s="116"/>
      <c r="GO54" s="116"/>
      <c r="GP54" s="116"/>
      <c r="GQ54" s="116"/>
      <c r="GR54" s="116"/>
      <c r="GS54" s="116"/>
      <c r="GT54" s="116"/>
      <c r="GU54" s="116"/>
      <c r="GV54" s="116"/>
      <c r="GW54" s="116"/>
      <c r="GX54" s="116"/>
      <c r="GY54" s="116"/>
      <c r="GZ54" s="116"/>
      <c r="HA54" s="116"/>
      <c r="HB54" s="116"/>
      <c r="HC54" s="116"/>
      <c r="HD54" s="116"/>
      <c r="HE54" s="116"/>
      <c r="HF54" s="116"/>
      <c r="HG54" s="116"/>
      <c r="HH54" s="116"/>
      <c r="HI54" s="116"/>
      <c r="HJ54" s="116"/>
      <c r="HK54" s="116"/>
      <c r="HL54" s="116"/>
      <c r="HM54" s="116"/>
      <c r="HN54" s="116"/>
      <c r="HO54" s="116"/>
      <c r="HP54" s="116"/>
      <c r="HQ54" s="116"/>
      <c r="HR54" s="116"/>
      <c r="HS54" s="116"/>
      <c r="HT54" s="116"/>
      <c r="HU54" s="116"/>
      <c r="HV54" s="116"/>
      <c r="HW54" s="116"/>
      <c r="HX54" s="116"/>
      <c r="HY54" s="116"/>
      <c r="HZ54" s="116"/>
      <c r="IA54" s="116"/>
      <c r="IB54" s="116"/>
      <c r="IC54" s="116"/>
      <c r="ID54" s="116"/>
      <c r="IE54" s="116"/>
      <c r="IF54" s="116"/>
      <c r="IG54" s="116"/>
      <c r="IH54" s="116"/>
      <c r="II54" s="116"/>
      <c r="IJ54" s="116"/>
      <c r="IK54" s="116"/>
      <c r="IL54" s="116"/>
      <c r="IM54" s="116"/>
      <c r="IN54" s="116"/>
      <c r="IO54" s="116"/>
      <c r="IP54" s="116"/>
      <c r="IQ54" s="116"/>
      <c r="IR54" s="116"/>
      <c r="IS54" s="116"/>
      <c r="IT54" s="116"/>
      <c r="IU54" s="116"/>
      <c r="IV54" s="116"/>
    </row>
    <row r="55" spans="1:256" s="42" customFormat="1" ht="18.75" customHeight="1" x14ac:dyDescent="0.3">
      <c r="A55" s="121" t="s">
        <v>303</v>
      </c>
      <c r="B55" s="121"/>
      <c r="C55" s="121"/>
      <c r="D55" s="121"/>
      <c r="E55" s="121"/>
      <c r="F55" s="121"/>
      <c r="G55" s="121"/>
      <c r="H55" s="121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6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  <c r="DE55" s="116"/>
      <c r="DF55" s="116"/>
      <c r="DG55" s="116"/>
      <c r="DH55" s="116"/>
      <c r="DI55" s="116"/>
      <c r="DJ55" s="116"/>
      <c r="DK55" s="116"/>
      <c r="DL55" s="116"/>
      <c r="DM55" s="116"/>
      <c r="DN55" s="116"/>
      <c r="DO55" s="116"/>
      <c r="DP55" s="116"/>
      <c r="DQ55" s="116"/>
      <c r="DR55" s="116"/>
      <c r="DS55" s="116"/>
      <c r="DT55" s="116"/>
      <c r="DU55" s="116"/>
      <c r="DV55" s="116"/>
      <c r="DW55" s="116"/>
      <c r="DX55" s="116"/>
      <c r="DY55" s="116"/>
      <c r="DZ55" s="116"/>
      <c r="EA55" s="116"/>
      <c r="EB55" s="116"/>
      <c r="EC55" s="116"/>
      <c r="ED55" s="116"/>
      <c r="EE55" s="116"/>
      <c r="EF55" s="116"/>
      <c r="EG55" s="116"/>
      <c r="EH55" s="116"/>
      <c r="EI55" s="116"/>
      <c r="EJ55" s="116"/>
      <c r="EK55" s="116"/>
      <c r="EL55" s="116"/>
      <c r="EM55" s="116"/>
      <c r="EN55" s="116"/>
      <c r="EO55" s="116"/>
      <c r="EP55" s="116"/>
      <c r="EQ55" s="116"/>
      <c r="ER55" s="116"/>
      <c r="ES55" s="116"/>
      <c r="ET55" s="116"/>
      <c r="EU55" s="116"/>
      <c r="EV55" s="116"/>
      <c r="EW55" s="116"/>
      <c r="EX55" s="116"/>
      <c r="EY55" s="116"/>
      <c r="EZ55" s="116"/>
      <c r="FA55" s="116"/>
      <c r="FB55" s="116"/>
      <c r="FC55" s="116"/>
      <c r="FD55" s="116"/>
      <c r="FE55" s="116"/>
      <c r="FF55" s="116"/>
      <c r="FG55" s="116"/>
      <c r="FH55" s="116"/>
      <c r="FI55" s="116"/>
      <c r="FJ55" s="116"/>
      <c r="FK55" s="116"/>
      <c r="FL55" s="116"/>
      <c r="FM55" s="116"/>
      <c r="FN55" s="116"/>
      <c r="FO55" s="116"/>
      <c r="FP55" s="116"/>
      <c r="FQ55" s="116"/>
      <c r="FR55" s="116"/>
      <c r="FS55" s="116"/>
      <c r="FT55" s="116"/>
      <c r="FU55" s="116"/>
      <c r="FV55" s="116"/>
      <c r="FW55" s="116"/>
      <c r="FX55" s="116"/>
      <c r="FY55" s="116"/>
      <c r="FZ55" s="116"/>
      <c r="GA55" s="116"/>
      <c r="GB55" s="116"/>
      <c r="GC55" s="116"/>
      <c r="GD55" s="116"/>
      <c r="GE55" s="116"/>
      <c r="GF55" s="116"/>
      <c r="GG55" s="116"/>
      <c r="GH55" s="116"/>
      <c r="GI55" s="116"/>
      <c r="GJ55" s="116"/>
      <c r="GK55" s="116"/>
      <c r="GL55" s="116"/>
      <c r="GM55" s="116"/>
      <c r="GN55" s="116"/>
      <c r="GO55" s="116"/>
      <c r="GP55" s="116"/>
      <c r="GQ55" s="116"/>
      <c r="GR55" s="116"/>
      <c r="GS55" s="116"/>
      <c r="GT55" s="116"/>
      <c r="GU55" s="116"/>
      <c r="GV55" s="116"/>
      <c r="GW55" s="116"/>
      <c r="GX55" s="116"/>
      <c r="GY55" s="116"/>
      <c r="GZ55" s="116"/>
      <c r="HA55" s="116"/>
      <c r="HB55" s="116"/>
      <c r="HC55" s="116"/>
      <c r="HD55" s="116"/>
      <c r="HE55" s="116"/>
      <c r="HF55" s="116"/>
      <c r="HG55" s="116"/>
      <c r="HH55" s="116"/>
      <c r="HI55" s="116"/>
      <c r="HJ55" s="116"/>
      <c r="HK55" s="116"/>
      <c r="HL55" s="116"/>
      <c r="HM55" s="116"/>
      <c r="HN55" s="116"/>
      <c r="HO55" s="116"/>
      <c r="HP55" s="116"/>
      <c r="HQ55" s="116"/>
      <c r="HR55" s="116"/>
      <c r="HS55" s="116"/>
      <c r="HT55" s="116"/>
      <c r="HU55" s="116"/>
      <c r="HV55" s="116"/>
      <c r="HW55" s="116"/>
      <c r="HX55" s="116"/>
      <c r="HY55" s="116"/>
      <c r="HZ55" s="116"/>
      <c r="IA55" s="116"/>
      <c r="IB55" s="116"/>
      <c r="IC55" s="116"/>
      <c r="ID55" s="116"/>
      <c r="IE55" s="116"/>
      <c r="IF55" s="116"/>
      <c r="IG55" s="116"/>
      <c r="IH55" s="116"/>
      <c r="II55" s="116"/>
      <c r="IJ55" s="116"/>
      <c r="IK55" s="116"/>
      <c r="IL55" s="116"/>
      <c r="IM55" s="116"/>
      <c r="IN55" s="116"/>
      <c r="IO55" s="116"/>
      <c r="IP55" s="116"/>
      <c r="IQ55" s="116"/>
      <c r="IR55" s="116"/>
      <c r="IS55" s="116"/>
      <c r="IT55" s="116"/>
      <c r="IU55" s="116"/>
      <c r="IV55" s="116"/>
    </row>
    <row r="56" spans="1:256" s="42" customFormat="1" ht="18.75" customHeight="1" x14ac:dyDescent="0.3">
      <c r="A56" s="121" t="s">
        <v>27</v>
      </c>
      <c r="B56" s="121"/>
      <c r="C56" s="121"/>
      <c r="D56" s="121"/>
      <c r="E56" s="121"/>
      <c r="F56" s="121"/>
      <c r="G56" s="121"/>
      <c r="H56" s="121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6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  <c r="DE56" s="116"/>
      <c r="DF56" s="116"/>
      <c r="DG56" s="116"/>
      <c r="DH56" s="116"/>
      <c r="DI56" s="116"/>
      <c r="DJ56" s="116"/>
      <c r="DK56" s="116"/>
      <c r="DL56" s="116"/>
      <c r="DM56" s="116"/>
      <c r="DN56" s="116"/>
      <c r="DO56" s="116"/>
      <c r="DP56" s="116"/>
      <c r="DQ56" s="116"/>
      <c r="DR56" s="116"/>
      <c r="DS56" s="116"/>
      <c r="DT56" s="116"/>
      <c r="DU56" s="116"/>
      <c r="DV56" s="116"/>
      <c r="DW56" s="116"/>
      <c r="DX56" s="116"/>
      <c r="DY56" s="116"/>
      <c r="DZ56" s="116"/>
      <c r="EA56" s="116"/>
      <c r="EB56" s="116"/>
      <c r="EC56" s="116"/>
      <c r="ED56" s="116"/>
      <c r="EE56" s="116"/>
      <c r="EF56" s="116"/>
      <c r="EG56" s="116"/>
      <c r="EH56" s="116"/>
      <c r="EI56" s="116"/>
      <c r="EJ56" s="116"/>
      <c r="EK56" s="116"/>
      <c r="EL56" s="116"/>
      <c r="EM56" s="116"/>
      <c r="EN56" s="116"/>
      <c r="EO56" s="116"/>
      <c r="EP56" s="116"/>
      <c r="EQ56" s="116"/>
      <c r="ER56" s="116"/>
      <c r="ES56" s="116"/>
      <c r="ET56" s="116"/>
      <c r="EU56" s="116"/>
      <c r="EV56" s="116"/>
      <c r="EW56" s="116"/>
      <c r="EX56" s="116"/>
      <c r="EY56" s="116"/>
      <c r="EZ56" s="116"/>
      <c r="FA56" s="116"/>
      <c r="FB56" s="116"/>
      <c r="FC56" s="116"/>
      <c r="FD56" s="116"/>
      <c r="FE56" s="116"/>
      <c r="FF56" s="116"/>
      <c r="FG56" s="116"/>
      <c r="FH56" s="116"/>
      <c r="FI56" s="116"/>
      <c r="FJ56" s="116"/>
      <c r="FK56" s="116"/>
      <c r="FL56" s="116"/>
      <c r="FM56" s="116"/>
      <c r="FN56" s="116"/>
      <c r="FO56" s="116"/>
      <c r="FP56" s="116"/>
      <c r="FQ56" s="116"/>
      <c r="FR56" s="116"/>
      <c r="FS56" s="116"/>
      <c r="FT56" s="116"/>
      <c r="FU56" s="116"/>
      <c r="FV56" s="116"/>
      <c r="FW56" s="116"/>
      <c r="FX56" s="116"/>
      <c r="FY56" s="116"/>
      <c r="FZ56" s="116"/>
      <c r="GA56" s="116"/>
      <c r="GB56" s="116"/>
      <c r="GC56" s="116"/>
      <c r="GD56" s="116"/>
      <c r="GE56" s="116"/>
      <c r="GF56" s="116"/>
      <c r="GG56" s="116"/>
      <c r="GH56" s="116"/>
      <c r="GI56" s="116"/>
      <c r="GJ56" s="116"/>
      <c r="GK56" s="116"/>
      <c r="GL56" s="116"/>
      <c r="GM56" s="116"/>
      <c r="GN56" s="116"/>
      <c r="GO56" s="116"/>
      <c r="GP56" s="116"/>
      <c r="GQ56" s="116"/>
      <c r="GR56" s="116"/>
      <c r="GS56" s="116"/>
      <c r="GT56" s="116"/>
      <c r="GU56" s="116"/>
      <c r="GV56" s="116"/>
      <c r="GW56" s="116"/>
      <c r="GX56" s="116"/>
      <c r="GY56" s="116"/>
      <c r="GZ56" s="116"/>
      <c r="HA56" s="116"/>
      <c r="HB56" s="116"/>
      <c r="HC56" s="116"/>
      <c r="HD56" s="116"/>
      <c r="HE56" s="116"/>
      <c r="HF56" s="116"/>
      <c r="HG56" s="116"/>
      <c r="HH56" s="116"/>
      <c r="HI56" s="116"/>
      <c r="HJ56" s="116"/>
      <c r="HK56" s="116"/>
      <c r="HL56" s="116"/>
      <c r="HM56" s="116"/>
      <c r="HN56" s="116"/>
      <c r="HO56" s="116"/>
      <c r="HP56" s="116"/>
      <c r="HQ56" s="116"/>
      <c r="HR56" s="116"/>
      <c r="HS56" s="116"/>
      <c r="HT56" s="116"/>
      <c r="HU56" s="116"/>
      <c r="HV56" s="116"/>
      <c r="HW56" s="116"/>
      <c r="HX56" s="116"/>
      <c r="HY56" s="116"/>
      <c r="HZ56" s="116"/>
      <c r="IA56" s="116"/>
      <c r="IB56" s="116"/>
      <c r="IC56" s="116"/>
      <c r="ID56" s="116"/>
      <c r="IE56" s="116"/>
      <c r="IF56" s="116"/>
      <c r="IG56" s="116"/>
      <c r="IH56" s="116"/>
      <c r="II56" s="116"/>
      <c r="IJ56" s="116"/>
      <c r="IK56" s="116"/>
      <c r="IL56" s="116"/>
      <c r="IM56" s="116"/>
      <c r="IN56" s="116"/>
      <c r="IO56" s="116"/>
      <c r="IP56" s="116"/>
      <c r="IQ56" s="116"/>
      <c r="IR56" s="116"/>
      <c r="IS56" s="116"/>
      <c r="IT56" s="116"/>
      <c r="IU56" s="116"/>
      <c r="IV56" s="116"/>
    </row>
    <row r="57" spans="1:256" s="42" customFormat="1" ht="18.75" customHeight="1" x14ac:dyDescent="0.3">
      <c r="A57" s="121" t="s">
        <v>290</v>
      </c>
      <c r="B57" s="121"/>
      <c r="C57" s="121"/>
      <c r="D57" s="121"/>
      <c r="E57" s="121"/>
      <c r="F57" s="121"/>
      <c r="G57" s="121"/>
      <c r="H57" s="121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6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6"/>
      <c r="DE57" s="116"/>
      <c r="DF57" s="116"/>
      <c r="DG57" s="116"/>
      <c r="DH57" s="116"/>
      <c r="DI57" s="116"/>
      <c r="DJ57" s="116"/>
      <c r="DK57" s="116"/>
      <c r="DL57" s="116"/>
      <c r="DM57" s="116"/>
      <c r="DN57" s="116"/>
      <c r="DO57" s="116"/>
      <c r="DP57" s="116"/>
      <c r="DQ57" s="116"/>
      <c r="DR57" s="116"/>
      <c r="DS57" s="116"/>
      <c r="DT57" s="116"/>
      <c r="DU57" s="116"/>
      <c r="DV57" s="116"/>
      <c r="DW57" s="116"/>
      <c r="DX57" s="116"/>
      <c r="DY57" s="116"/>
      <c r="DZ57" s="116"/>
      <c r="EA57" s="116"/>
      <c r="EB57" s="116"/>
      <c r="EC57" s="116"/>
      <c r="ED57" s="116"/>
      <c r="EE57" s="116"/>
      <c r="EF57" s="116"/>
      <c r="EG57" s="116"/>
      <c r="EH57" s="116"/>
      <c r="EI57" s="116"/>
      <c r="EJ57" s="116"/>
      <c r="EK57" s="116"/>
      <c r="EL57" s="116"/>
      <c r="EM57" s="116"/>
      <c r="EN57" s="116"/>
      <c r="EO57" s="116"/>
      <c r="EP57" s="116"/>
      <c r="EQ57" s="116"/>
      <c r="ER57" s="116"/>
      <c r="ES57" s="116"/>
      <c r="ET57" s="116"/>
      <c r="EU57" s="116"/>
      <c r="EV57" s="116"/>
      <c r="EW57" s="116"/>
      <c r="EX57" s="116"/>
      <c r="EY57" s="116"/>
      <c r="EZ57" s="116"/>
      <c r="FA57" s="116"/>
      <c r="FB57" s="116"/>
      <c r="FC57" s="116"/>
      <c r="FD57" s="116"/>
      <c r="FE57" s="116"/>
      <c r="FF57" s="116"/>
      <c r="FG57" s="116"/>
      <c r="FH57" s="116"/>
      <c r="FI57" s="116"/>
      <c r="FJ57" s="116"/>
      <c r="FK57" s="116"/>
      <c r="FL57" s="116"/>
      <c r="FM57" s="116"/>
      <c r="FN57" s="116"/>
      <c r="FO57" s="116"/>
      <c r="FP57" s="116"/>
      <c r="FQ57" s="116"/>
      <c r="FR57" s="116"/>
      <c r="FS57" s="116"/>
      <c r="FT57" s="116"/>
      <c r="FU57" s="116"/>
      <c r="FV57" s="116"/>
      <c r="FW57" s="116"/>
      <c r="FX57" s="116"/>
      <c r="FY57" s="116"/>
      <c r="FZ57" s="116"/>
      <c r="GA57" s="116"/>
      <c r="GB57" s="116"/>
      <c r="GC57" s="116"/>
      <c r="GD57" s="116"/>
      <c r="GE57" s="116"/>
      <c r="GF57" s="116"/>
      <c r="GG57" s="116"/>
      <c r="GH57" s="116"/>
      <c r="GI57" s="116"/>
      <c r="GJ57" s="116"/>
      <c r="GK57" s="116"/>
      <c r="GL57" s="116"/>
      <c r="GM57" s="116"/>
      <c r="GN57" s="116"/>
      <c r="GO57" s="116"/>
      <c r="GP57" s="116"/>
      <c r="GQ57" s="116"/>
      <c r="GR57" s="116"/>
      <c r="GS57" s="116"/>
      <c r="GT57" s="116"/>
      <c r="GU57" s="116"/>
      <c r="GV57" s="116"/>
      <c r="GW57" s="116"/>
      <c r="GX57" s="116"/>
      <c r="GY57" s="116"/>
      <c r="GZ57" s="116"/>
      <c r="HA57" s="116"/>
      <c r="HB57" s="116"/>
      <c r="HC57" s="116"/>
      <c r="HD57" s="116"/>
      <c r="HE57" s="116"/>
      <c r="HF57" s="116"/>
      <c r="HG57" s="116"/>
      <c r="HH57" s="116"/>
      <c r="HI57" s="116"/>
      <c r="HJ57" s="116"/>
      <c r="HK57" s="116"/>
      <c r="HL57" s="116"/>
      <c r="HM57" s="116"/>
      <c r="HN57" s="116"/>
      <c r="HO57" s="116"/>
      <c r="HP57" s="116"/>
      <c r="HQ57" s="116"/>
      <c r="HR57" s="116"/>
      <c r="HS57" s="116"/>
      <c r="HT57" s="116"/>
      <c r="HU57" s="116"/>
      <c r="HV57" s="116"/>
      <c r="HW57" s="116"/>
      <c r="HX57" s="116"/>
      <c r="HY57" s="116"/>
      <c r="HZ57" s="116"/>
      <c r="IA57" s="116"/>
      <c r="IB57" s="116"/>
      <c r="IC57" s="116"/>
      <c r="ID57" s="116"/>
      <c r="IE57" s="116"/>
      <c r="IF57" s="116"/>
      <c r="IG57" s="116"/>
      <c r="IH57" s="116"/>
      <c r="II57" s="116"/>
      <c r="IJ57" s="116"/>
      <c r="IK57" s="116"/>
      <c r="IL57" s="116"/>
      <c r="IM57" s="116"/>
      <c r="IN57" s="116"/>
      <c r="IO57" s="116"/>
      <c r="IP57" s="116"/>
      <c r="IQ57" s="116"/>
      <c r="IR57" s="116"/>
      <c r="IS57" s="116"/>
      <c r="IT57" s="116"/>
      <c r="IU57" s="116"/>
      <c r="IV57" s="116"/>
    </row>
    <row r="58" spans="1:256" s="42" customFormat="1" ht="18.75" customHeight="1" x14ac:dyDescent="0.3">
      <c r="A58" s="121" t="s">
        <v>28</v>
      </c>
      <c r="B58" s="121"/>
      <c r="C58" s="121"/>
      <c r="D58" s="121"/>
      <c r="E58" s="121"/>
      <c r="F58" s="121"/>
      <c r="G58" s="121"/>
      <c r="H58" s="121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/>
      <c r="CO58" s="116"/>
      <c r="CP58" s="116"/>
      <c r="CQ58" s="116"/>
      <c r="CR58" s="116"/>
      <c r="CS58" s="116"/>
      <c r="CT58" s="116"/>
      <c r="CU58" s="116"/>
      <c r="CV58" s="116"/>
      <c r="CW58" s="116"/>
      <c r="CX58" s="116"/>
      <c r="CY58" s="116"/>
      <c r="CZ58" s="116"/>
      <c r="DA58" s="116"/>
      <c r="DB58" s="116"/>
      <c r="DC58" s="116"/>
      <c r="DD58" s="116"/>
      <c r="DE58" s="116"/>
      <c r="DF58" s="116"/>
      <c r="DG58" s="116"/>
      <c r="DH58" s="116"/>
      <c r="DI58" s="116"/>
      <c r="DJ58" s="116"/>
      <c r="DK58" s="116"/>
      <c r="DL58" s="116"/>
      <c r="DM58" s="116"/>
      <c r="DN58" s="116"/>
      <c r="DO58" s="116"/>
      <c r="DP58" s="116"/>
      <c r="DQ58" s="116"/>
      <c r="DR58" s="116"/>
      <c r="DS58" s="116"/>
      <c r="DT58" s="116"/>
      <c r="DU58" s="116"/>
      <c r="DV58" s="116"/>
      <c r="DW58" s="116"/>
      <c r="DX58" s="116"/>
      <c r="DY58" s="116"/>
      <c r="DZ58" s="116"/>
      <c r="EA58" s="116"/>
      <c r="EB58" s="116"/>
      <c r="EC58" s="116"/>
      <c r="ED58" s="116"/>
      <c r="EE58" s="116"/>
      <c r="EF58" s="116"/>
      <c r="EG58" s="116"/>
      <c r="EH58" s="116"/>
      <c r="EI58" s="116"/>
      <c r="EJ58" s="116"/>
      <c r="EK58" s="116"/>
      <c r="EL58" s="116"/>
      <c r="EM58" s="116"/>
      <c r="EN58" s="116"/>
      <c r="EO58" s="116"/>
      <c r="EP58" s="116"/>
      <c r="EQ58" s="116"/>
      <c r="ER58" s="116"/>
      <c r="ES58" s="116"/>
      <c r="ET58" s="116"/>
      <c r="EU58" s="116"/>
      <c r="EV58" s="116"/>
      <c r="EW58" s="116"/>
      <c r="EX58" s="116"/>
      <c r="EY58" s="116"/>
      <c r="EZ58" s="116"/>
      <c r="FA58" s="116"/>
      <c r="FB58" s="116"/>
      <c r="FC58" s="116"/>
      <c r="FD58" s="116"/>
      <c r="FE58" s="116"/>
      <c r="FF58" s="116"/>
      <c r="FG58" s="116"/>
      <c r="FH58" s="116"/>
      <c r="FI58" s="116"/>
      <c r="FJ58" s="116"/>
      <c r="FK58" s="116"/>
      <c r="FL58" s="116"/>
      <c r="FM58" s="116"/>
      <c r="FN58" s="116"/>
      <c r="FO58" s="116"/>
      <c r="FP58" s="116"/>
      <c r="FQ58" s="116"/>
      <c r="FR58" s="116"/>
      <c r="FS58" s="116"/>
      <c r="FT58" s="116"/>
      <c r="FU58" s="116"/>
      <c r="FV58" s="116"/>
      <c r="FW58" s="116"/>
      <c r="FX58" s="116"/>
      <c r="FY58" s="116"/>
      <c r="FZ58" s="116"/>
      <c r="GA58" s="116"/>
      <c r="GB58" s="116"/>
      <c r="GC58" s="116"/>
      <c r="GD58" s="116"/>
      <c r="GE58" s="116"/>
      <c r="GF58" s="116"/>
      <c r="GG58" s="116"/>
      <c r="GH58" s="116"/>
      <c r="GI58" s="116"/>
      <c r="GJ58" s="116"/>
      <c r="GK58" s="116"/>
      <c r="GL58" s="116"/>
      <c r="GM58" s="116"/>
      <c r="GN58" s="116"/>
      <c r="GO58" s="116"/>
      <c r="GP58" s="116"/>
      <c r="GQ58" s="116"/>
      <c r="GR58" s="116"/>
      <c r="GS58" s="116"/>
      <c r="GT58" s="116"/>
      <c r="GU58" s="116"/>
      <c r="GV58" s="116"/>
      <c r="GW58" s="116"/>
      <c r="GX58" s="116"/>
      <c r="GY58" s="116"/>
      <c r="GZ58" s="116"/>
      <c r="HA58" s="116"/>
      <c r="HB58" s="116"/>
      <c r="HC58" s="116"/>
      <c r="HD58" s="116"/>
      <c r="HE58" s="116"/>
      <c r="HF58" s="116"/>
      <c r="HG58" s="116"/>
      <c r="HH58" s="116"/>
      <c r="HI58" s="116"/>
      <c r="HJ58" s="116"/>
      <c r="HK58" s="116"/>
      <c r="HL58" s="116"/>
      <c r="HM58" s="116"/>
      <c r="HN58" s="116"/>
      <c r="HO58" s="116"/>
      <c r="HP58" s="116"/>
      <c r="HQ58" s="116"/>
      <c r="HR58" s="116"/>
      <c r="HS58" s="116"/>
      <c r="HT58" s="116"/>
      <c r="HU58" s="116"/>
      <c r="HV58" s="116"/>
      <c r="HW58" s="116"/>
      <c r="HX58" s="116"/>
      <c r="HY58" s="116"/>
      <c r="HZ58" s="116"/>
      <c r="IA58" s="116"/>
      <c r="IB58" s="116"/>
      <c r="IC58" s="116"/>
      <c r="ID58" s="116"/>
      <c r="IE58" s="116"/>
      <c r="IF58" s="116"/>
      <c r="IG58" s="116"/>
      <c r="IH58" s="116"/>
      <c r="II58" s="116"/>
      <c r="IJ58" s="116"/>
      <c r="IK58" s="116"/>
      <c r="IL58" s="116"/>
      <c r="IM58" s="116"/>
      <c r="IN58" s="116"/>
      <c r="IO58" s="116"/>
      <c r="IP58" s="116"/>
      <c r="IQ58" s="116"/>
      <c r="IR58" s="116"/>
      <c r="IS58" s="116"/>
      <c r="IT58" s="116"/>
      <c r="IU58" s="116"/>
      <c r="IV58" s="116"/>
    </row>
    <row r="59" spans="1:256" s="42" customFormat="1" ht="18.75" customHeight="1" x14ac:dyDescent="0.3">
      <c r="A59" s="121" t="s">
        <v>290</v>
      </c>
      <c r="B59" s="121"/>
      <c r="C59" s="121"/>
      <c r="D59" s="121"/>
      <c r="E59" s="121"/>
      <c r="F59" s="121"/>
      <c r="G59" s="121"/>
      <c r="H59" s="121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6"/>
      <c r="CC59" s="116"/>
      <c r="CD59" s="116"/>
      <c r="CE59" s="116"/>
      <c r="CF59" s="116"/>
      <c r="CG59" s="116"/>
      <c r="CH59" s="116"/>
      <c r="CI59" s="116"/>
      <c r="CJ59" s="116"/>
      <c r="CK59" s="116"/>
      <c r="CL59" s="116"/>
      <c r="CM59" s="116"/>
      <c r="CN59" s="116"/>
      <c r="CO59" s="116"/>
      <c r="CP59" s="116"/>
      <c r="CQ59" s="116"/>
      <c r="CR59" s="116"/>
      <c r="CS59" s="116"/>
      <c r="CT59" s="116"/>
      <c r="CU59" s="116"/>
      <c r="CV59" s="116"/>
      <c r="CW59" s="116"/>
      <c r="CX59" s="116"/>
      <c r="CY59" s="116"/>
      <c r="CZ59" s="116"/>
      <c r="DA59" s="116"/>
      <c r="DB59" s="116"/>
      <c r="DC59" s="116"/>
      <c r="DD59" s="116"/>
      <c r="DE59" s="116"/>
      <c r="DF59" s="116"/>
      <c r="DG59" s="116"/>
      <c r="DH59" s="116"/>
      <c r="DI59" s="116"/>
      <c r="DJ59" s="116"/>
      <c r="DK59" s="116"/>
      <c r="DL59" s="116"/>
      <c r="DM59" s="116"/>
      <c r="DN59" s="116"/>
      <c r="DO59" s="116"/>
      <c r="DP59" s="116"/>
      <c r="DQ59" s="116"/>
      <c r="DR59" s="116"/>
      <c r="DS59" s="116"/>
      <c r="DT59" s="116"/>
      <c r="DU59" s="116"/>
      <c r="DV59" s="116"/>
      <c r="DW59" s="116"/>
      <c r="DX59" s="116"/>
      <c r="DY59" s="116"/>
      <c r="DZ59" s="116"/>
      <c r="EA59" s="116"/>
      <c r="EB59" s="116"/>
      <c r="EC59" s="116"/>
      <c r="ED59" s="116"/>
      <c r="EE59" s="116"/>
      <c r="EF59" s="116"/>
      <c r="EG59" s="116"/>
      <c r="EH59" s="116"/>
      <c r="EI59" s="116"/>
      <c r="EJ59" s="116"/>
      <c r="EK59" s="116"/>
      <c r="EL59" s="116"/>
      <c r="EM59" s="116"/>
      <c r="EN59" s="116"/>
      <c r="EO59" s="116"/>
      <c r="EP59" s="116"/>
      <c r="EQ59" s="116"/>
      <c r="ER59" s="116"/>
      <c r="ES59" s="116"/>
      <c r="ET59" s="116"/>
      <c r="EU59" s="116"/>
      <c r="EV59" s="116"/>
      <c r="EW59" s="116"/>
      <c r="EX59" s="116"/>
      <c r="EY59" s="116"/>
      <c r="EZ59" s="116"/>
      <c r="FA59" s="116"/>
      <c r="FB59" s="116"/>
      <c r="FC59" s="116"/>
      <c r="FD59" s="116"/>
      <c r="FE59" s="116"/>
      <c r="FF59" s="116"/>
      <c r="FG59" s="116"/>
      <c r="FH59" s="116"/>
      <c r="FI59" s="116"/>
      <c r="FJ59" s="116"/>
      <c r="FK59" s="116"/>
      <c r="FL59" s="116"/>
      <c r="FM59" s="116"/>
      <c r="FN59" s="116"/>
      <c r="FO59" s="116"/>
      <c r="FP59" s="116"/>
      <c r="FQ59" s="116"/>
      <c r="FR59" s="116"/>
      <c r="FS59" s="116"/>
      <c r="FT59" s="116"/>
      <c r="FU59" s="116"/>
      <c r="FV59" s="116"/>
      <c r="FW59" s="116"/>
      <c r="FX59" s="116"/>
      <c r="FY59" s="116"/>
      <c r="FZ59" s="116"/>
      <c r="GA59" s="116"/>
      <c r="GB59" s="116"/>
      <c r="GC59" s="116"/>
      <c r="GD59" s="116"/>
      <c r="GE59" s="116"/>
      <c r="GF59" s="116"/>
      <c r="GG59" s="116"/>
      <c r="GH59" s="116"/>
      <c r="GI59" s="116"/>
      <c r="GJ59" s="116"/>
      <c r="GK59" s="116"/>
      <c r="GL59" s="116"/>
      <c r="GM59" s="116"/>
      <c r="GN59" s="116"/>
      <c r="GO59" s="116"/>
      <c r="GP59" s="116"/>
      <c r="GQ59" s="116"/>
      <c r="GR59" s="116"/>
      <c r="GS59" s="116"/>
      <c r="GT59" s="116"/>
      <c r="GU59" s="116"/>
      <c r="GV59" s="116"/>
      <c r="GW59" s="116"/>
      <c r="GX59" s="116"/>
      <c r="GY59" s="116"/>
      <c r="GZ59" s="116"/>
      <c r="HA59" s="116"/>
      <c r="HB59" s="116"/>
      <c r="HC59" s="116"/>
      <c r="HD59" s="116"/>
      <c r="HE59" s="116"/>
      <c r="HF59" s="116"/>
      <c r="HG59" s="116"/>
      <c r="HH59" s="116"/>
      <c r="HI59" s="116"/>
      <c r="HJ59" s="116"/>
      <c r="HK59" s="116"/>
      <c r="HL59" s="116"/>
      <c r="HM59" s="116"/>
      <c r="HN59" s="116"/>
      <c r="HO59" s="116"/>
      <c r="HP59" s="116"/>
      <c r="HQ59" s="116"/>
      <c r="HR59" s="116"/>
      <c r="HS59" s="116"/>
      <c r="HT59" s="116"/>
      <c r="HU59" s="116"/>
      <c r="HV59" s="116"/>
      <c r="HW59" s="116"/>
      <c r="HX59" s="116"/>
      <c r="HY59" s="116"/>
      <c r="HZ59" s="116"/>
      <c r="IA59" s="116"/>
      <c r="IB59" s="116"/>
      <c r="IC59" s="116"/>
      <c r="ID59" s="116"/>
      <c r="IE59" s="116"/>
      <c r="IF59" s="116"/>
      <c r="IG59" s="116"/>
      <c r="IH59" s="116"/>
      <c r="II59" s="116"/>
      <c r="IJ59" s="116"/>
      <c r="IK59" s="116"/>
      <c r="IL59" s="116"/>
      <c r="IM59" s="116"/>
      <c r="IN59" s="116"/>
      <c r="IO59" s="116"/>
      <c r="IP59" s="116"/>
      <c r="IQ59" s="116"/>
      <c r="IR59" s="116"/>
      <c r="IS59" s="116"/>
      <c r="IT59" s="116"/>
      <c r="IU59" s="116"/>
      <c r="IV59" s="116"/>
    </row>
    <row r="60" spans="1:256" s="42" customFormat="1" ht="18.75" customHeight="1" x14ac:dyDescent="0.3">
      <c r="A60" s="121" t="s">
        <v>29</v>
      </c>
      <c r="B60" s="121"/>
      <c r="C60" s="121"/>
      <c r="D60" s="121"/>
      <c r="E60" s="121"/>
      <c r="F60" s="121"/>
      <c r="G60" s="121"/>
      <c r="H60" s="121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116"/>
      <c r="BW60" s="116"/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  <c r="CJ60" s="116"/>
      <c r="CK60" s="116"/>
      <c r="CL60" s="116"/>
      <c r="CM60" s="116"/>
      <c r="CN60" s="116"/>
      <c r="CO60" s="116"/>
      <c r="CP60" s="116"/>
      <c r="CQ60" s="116"/>
      <c r="CR60" s="116"/>
      <c r="CS60" s="116"/>
      <c r="CT60" s="116"/>
      <c r="CU60" s="116"/>
      <c r="CV60" s="116"/>
      <c r="CW60" s="116"/>
      <c r="CX60" s="116"/>
      <c r="CY60" s="116"/>
      <c r="CZ60" s="116"/>
      <c r="DA60" s="116"/>
      <c r="DB60" s="116"/>
      <c r="DC60" s="116"/>
      <c r="DD60" s="116"/>
      <c r="DE60" s="116"/>
      <c r="DF60" s="116"/>
      <c r="DG60" s="116"/>
      <c r="DH60" s="116"/>
      <c r="DI60" s="116"/>
      <c r="DJ60" s="116"/>
      <c r="DK60" s="116"/>
      <c r="DL60" s="116"/>
      <c r="DM60" s="116"/>
      <c r="DN60" s="116"/>
      <c r="DO60" s="116"/>
      <c r="DP60" s="116"/>
      <c r="DQ60" s="116"/>
      <c r="DR60" s="116"/>
      <c r="DS60" s="116"/>
      <c r="DT60" s="116"/>
      <c r="DU60" s="116"/>
      <c r="DV60" s="116"/>
      <c r="DW60" s="116"/>
      <c r="DX60" s="116"/>
      <c r="DY60" s="116"/>
      <c r="DZ60" s="116"/>
      <c r="EA60" s="116"/>
      <c r="EB60" s="116"/>
      <c r="EC60" s="116"/>
      <c r="ED60" s="116"/>
      <c r="EE60" s="116"/>
      <c r="EF60" s="116"/>
      <c r="EG60" s="116"/>
      <c r="EH60" s="116"/>
      <c r="EI60" s="116"/>
      <c r="EJ60" s="116"/>
      <c r="EK60" s="116"/>
      <c r="EL60" s="116"/>
      <c r="EM60" s="116"/>
      <c r="EN60" s="116"/>
      <c r="EO60" s="116"/>
      <c r="EP60" s="116"/>
      <c r="EQ60" s="116"/>
      <c r="ER60" s="116"/>
      <c r="ES60" s="116"/>
      <c r="ET60" s="116"/>
      <c r="EU60" s="116"/>
      <c r="EV60" s="116"/>
      <c r="EW60" s="116"/>
      <c r="EX60" s="116"/>
      <c r="EY60" s="116"/>
      <c r="EZ60" s="116"/>
      <c r="FA60" s="116"/>
      <c r="FB60" s="116"/>
      <c r="FC60" s="116"/>
      <c r="FD60" s="116"/>
      <c r="FE60" s="116"/>
      <c r="FF60" s="116"/>
      <c r="FG60" s="116"/>
      <c r="FH60" s="116"/>
      <c r="FI60" s="116"/>
      <c r="FJ60" s="116"/>
      <c r="FK60" s="116"/>
      <c r="FL60" s="116"/>
      <c r="FM60" s="116"/>
      <c r="FN60" s="116"/>
      <c r="FO60" s="116"/>
      <c r="FP60" s="116"/>
      <c r="FQ60" s="116"/>
      <c r="FR60" s="116"/>
      <c r="FS60" s="116"/>
      <c r="FT60" s="116"/>
      <c r="FU60" s="116"/>
      <c r="FV60" s="116"/>
      <c r="FW60" s="116"/>
      <c r="FX60" s="116"/>
      <c r="FY60" s="116"/>
      <c r="FZ60" s="116"/>
      <c r="GA60" s="116"/>
      <c r="GB60" s="116"/>
      <c r="GC60" s="116"/>
      <c r="GD60" s="116"/>
      <c r="GE60" s="116"/>
      <c r="GF60" s="116"/>
      <c r="GG60" s="116"/>
      <c r="GH60" s="116"/>
      <c r="GI60" s="116"/>
      <c r="GJ60" s="116"/>
      <c r="GK60" s="116"/>
      <c r="GL60" s="116"/>
      <c r="GM60" s="116"/>
      <c r="GN60" s="116"/>
      <c r="GO60" s="116"/>
      <c r="GP60" s="116"/>
      <c r="GQ60" s="116"/>
      <c r="GR60" s="116"/>
      <c r="GS60" s="116"/>
      <c r="GT60" s="116"/>
      <c r="GU60" s="116"/>
      <c r="GV60" s="116"/>
      <c r="GW60" s="116"/>
      <c r="GX60" s="116"/>
      <c r="GY60" s="116"/>
      <c r="GZ60" s="116"/>
      <c r="HA60" s="116"/>
      <c r="HB60" s="116"/>
      <c r="HC60" s="116"/>
      <c r="HD60" s="116"/>
      <c r="HE60" s="116"/>
      <c r="HF60" s="116"/>
      <c r="HG60" s="116"/>
      <c r="HH60" s="116"/>
      <c r="HI60" s="116"/>
      <c r="HJ60" s="116"/>
      <c r="HK60" s="116"/>
      <c r="HL60" s="116"/>
      <c r="HM60" s="116"/>
      <c r="HN60" s="116"/>
      <c r="HO60" s="116"/>
      <c r="HP60" s="116"/>
      <c r="HQ60" s="116"/>
      <c r="HR60" s="116"/>
      <c r="HS60" s="116"/>
      <c r="HT60" s="116"/>
      <c r="HU60" s="116"/>
      <c r="HV60" s="116"/>
      <c r="HW60" s="116"/>
      <c r="HX60" s="116"/>
      <c r="HY60" s="116"/>
      <c r="HZ60" s="116"/>
      <c r="IA60" s="116"/>
      <c r="IB60" s="116"/>
      <c r="IC60" s="116"/>
      <c r="ID60" s="116"/>
      <c r="IE60" s="116"/>
      <c r="IF60" s="116"/>
      <c r="IG60" s="116"/>
      <c r="IH60" s="116"/>
      <c r="II60" s="116"/>
      <c r="IJ60" s="116"/>
      <c r="IK60" s="116"/>
      <c r="IL60" s="116"/>
      <c r="IM60" s="116"/>
      <c r="IN60" s="116"/>
      <c r="IO60" s="116"/>
      <c r="IP60" s="116"/>
      <c r="IQ60" s="116"/>
      <c r="IR60" s="116"/>
      <c r="IS60" s="116"/>
      <c r="IT60" s="116"/>
      <c r="IU60" s="116"/>
      <c r="IV60" s="116"/>
    </row>
    <row r="61" spans="1:256" s="42" customFormat="1" ht="18.75" customHeight="1" x14ac:dyDescent="0.3">
      <c r="A61" s="121" t="s">
        <v>304</v>
      </c>
      <c r="B61" s="121"/>
      <c r="C61" s="121"/>
      <c r="D61" s="121"/>
      <c r="E61" s="121"/>
      <c r="F61" s="121"/>
      <c r="G61" s="121"/>
      <c r="H61" s="121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6"/>
      <c r="CF61" s="116"/>
      <c r="CG61" s="116"/>
      <c r="CH61" s="116"/>
      <c r="CI61" s="116"/>
      <c r="CJ61" s="116"/>
      <c r="CK61" s="116"/>
      <c r="CL61" s="116"/>
      <c r="CM61" s="116"/>
      <c r="CN61" s="116"/>
      <c r="CO61" s="116"/>
      <c r="CP61" s="116"/>
      <c r="CQ61" s="116"/>
      <c r="CR61" s="116"/>
      <c r="CS61" s="116"/>
      <c r="CT61" s="116"/>
      <c r="CU61" s="116"/>
      <c r="CV61" s="116"/>
      <c r="CW61" s="116"/>
      <c r="CX61" s="116"/>
      <c r="CY61" s="116"/>
      <c r="CZ61" s="116"/>
      <c r="DA61" s="116"/>
      <c r="DB61" s="116"/>
      <c r="DC61" s="116"/>
      <c r="DD61" s="116"/>
      <c r="DE61" s="116"/>
      <c r="DF61" s="116"/>
      <c r="DG61" s="116"/>
      <c r="DH61" s="116"/>
      <c r="DI61" s="116"/>
      <c r="DJ61" s="116"/>
      <c r="DK61" s="116"/>
      <c r="DL61" s="116"/>
      <c r="DM61" s="116"/>
      <c r="DN61" s="116"/>
      <c r="DO61" s="116"/>
      <c r="DP61" s="116"/>
      <c r="DQ61" s="116"/>
      <c r="DR61" s="116"/>
      <c r="DS61" s="116"/>
      <c r="DT61" s="116"/>
      <c r="DU61" s="116"/>
      <c r="DV61" s="116"/>
      <c r="DW61" s="116"/>
      <c r="DX61" s="116"/>
      <c r="DY61" s="116"/>
      <c r="DZ61" s="116"/>
      <c r="EA61" s="116"/>
      <c r="EB61" s="116"/>
      <c r="EC61" s="116"/>
      <c r="ED61" s="116"/>
      <c r="EE61" s="116"/>
      <c r="EF61" s="116"/>
      <c r="EG61" s="116"/>
      <c r="EH61" s="116"/>
      <c r="EI61" s="116"/>
      <c r="EJ61" s="116"/>
      <c r="EK61" s="116"/>
      <c r="EL61" s="116"/>
      <c r="EM61" s="116"/>
      <c r="EN61" s="116"/>
      <c r="EO61" s="116"/>
      <c r="EP61" s="116"/>
      <c r="EQ61" s="116"/>
      <c r="ER61" s="116"/>
      <c r="ES61" s="116"/>
      <c r="ET61" s="116"/>
      <c r="EU61" s="116"/>
      <c r="EV61" s="116"/>
      <c r="EW61" s="116"/>
      <c r="EX61" s="116"/>
      <c r="EY61" s="116"/>
      <c r="EZ61" s="116"/>
      <c r="FA61" s="116"/>
      <c r="FB61" s="116"/>
      <c r="FC61" s="116"/>
      <c r="FD61" s="116"/>
      <c r="FE61" s="116"/>
      <c r="FF61" s="116"/>
      <c r="FG61" s="116"/>
      <c r="FH61" s="116"/>
      <c r="FI61" s="116"/>
      <c r="FJ61" s="116"/>
      <c r="FK61" s="116"/>
      <c r="FL61" s="116"/>
      <c r="FM61" s="116"/>
      <c r="FN61" s="116"/>
      <c r="FO61" s="116"/>
      <c r="FP61" s="116"/>
      <c r="FQ61" s="116"/>
      <c r="FR61" s="116"/>
      <c r="FS61" s="116"/>
      <c r="FT61" s="116"/>
      <c r="FU61" s="116"/>
      <c r="FV61" s="116"/>
      <c r="FW61" s="116"/>
      <c r="FX61" s="116"/>
      <c r="FY61" s="116"/>
      <c r="FZ61" s="116"/>
      <c r="GA61" s="116"/>
      <c r="GB61" s="116"/>
      <c r="GC61" s="116"/>
      <c r="GD61" s="116"/>
      <c r="GE61" s="116"/>
      <c r="GF61" s="116"/>
      <c r="GG61" s="116"/>
      <c r="GH61" s="116"/>
      <c r="GI61" s="116"/>
      <c r="GJ61" s="116"/>
      <c r="GK61" s="116"/>
      <c r="GL61" s="116"/>
      <c r="GM61" s="116"/>
      <c r="GN61" s="116"/>
      <c r="GO61" s="116"/>
      <c r="GP61" s="116"/>
      <c r="GQ61" s="116"/>
      <c r="GR61" s="116"/>
      <c r="GS61" s="116"/>
      <c r="GT61" s="116"/>
      <c r="GU61" s="116"/>
      <c r="GV61" s="116"/>
      <c r="GW61" s="116"/>
      <c r="GX61" s="116"/>
      <c r="GY61" s="116"/>
      <c r="GZ61" s="116"/>
      <c r="HA61" s="116"/>
      <c r="HB61" s="116"/>
      <c r="HC61" s="116"/>
      <c r="HD61" s="116"/>
      <c r="HE61" s="116"/>
      <c r="HF61" s="116"/>
      <c r="HG61" s="116"/>
      <c r="HH61" s="116"/>
      <c r="HI61" s="116"/>
      <c r="HJ61" s="116"/>
      <c r="HK61" s="116"/>
      <c r="HL61" s="116"/>
      <c r="HM61" s="116"/>
      <c r="HN61" s="116"/>
      <c r="HO61" s="116"/>
      <c r="HP61" s="116"/>
      <c r="HQ61" s="116"/>
      <c r="HR61" s="116"/>
      <c r="HS61" s="116"/>
      <c r="HT61" s="116"/>
      <c r="HU61" s="116"/>
      <c r="HV61" s="116"/>
      <c r="HW61" s="116"/>
      <c r="HX61" s="116"/>
      <c r="HY61" s="116"/>
      <c r="HZ61" s="116"/>
      <c r="IA61" s="116"/>
      <c r="IB61" s="116"/>
      <c r="IC61" s="116"/>
      <c r="ID61" s="116"/>
      <c r="IE61" s="116"/>
      <c r="IF61" s="116"/>
      <c r="IG61" s="116"/>
      <c r="IH61" s="116"/>
      <c r="II61" s="116"/>
      <c r="IJ61" s="116"/>
      <c r="IK61" s="116"/>
      <c r="IL61" s="116"/>
      <c r="IM61" s="116"/>
      <c r="IN61" s="116"/>
      <c r="IO61" s="116"/>
      <c r="IP61" s="116"/>
      <c r="IQ61" s="116"/>
      <c r="IR61" s="116"/>
      <c r="IS61" s="116"/>
      <c r="IT61" s="116"/>
      <c r="IU61" s="116"/>
      <c r="IV61" s="116"/>
    </row>
    <row r="62" spans="1:256" s="42" customFormat="1" ht="18.75" customHeight="1" x14ac:dyDescent="0.3">
      <c r="A62" s="121" t="s">
        <v>25</v>
      </c>
      <c r="B62" s="121"/>
      <c r="C62" s="121"/>
      <c r="D62" s="121"/>
      <c r="E62" s="121"/>
      <c r="F62" s="121"/>
      <c r="G62" s="121"/>
      <c r="H62" s="121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6"/>
      <c r="BW62" s="116"/>
      <c r="BX62" s="116"/>
      <c r="BY62" s="116"/>
      <c r="BZ62" s="116"/>
      <c r="CA62" s="116"/>
      <c r="CB62" s="116"/>
      <c r="CC62" s="116"/>
      <c r="CD62" s="116"/>
      <c r="CE62" s="116"/>
      <c r="CF62" s="116"/>
      <c r="CG62" s="116"/>
      <c r="CH62" s="116"/>
      <c r="CI62" s="116"/>
      <c r="CJ62" s="116"/>
      <c r="CK62" s="116"/>
      <c r="CL62" s="116"/>
      <c r="CM62" s="116"/>
      <c r="CN62" s="116"/>
      <c r="CO62" s="116"/>
      <c r="CP62" s="116"/>
      <c r="CQ62" s="116"/>
      <c r="CR62" s="116"/>
      <c r="CS62" s="116"/>
      <c r="CT62" s="116"/>
      <c r="CU62" s="116"/>
      <c r="CV62" s="116"/>
      <c r="CW62" s="116"/>
      <c r="CX62" s="116"/>
      <c r="CY62" s="116"/>
      <c r="CZ62" s="116"/>
      <c r="DA62" s="116"/>
      <c r="DB62" s="116"/>
      <c r="DC62" s="116"/>
      <c r="DD62" s="116"/>
      <c r="DE62" s="116"/>
      <c r="DF62" s="116"/>
      <c r="DG62" s="116"/>
      <c r="DH62" s="116"/>
      <c r="DI62" s="116"/>
      <c r="DJ62" s="116"/>
      <c r="DK62" s="116"/>
      <c r="DL62" s="116"/>
      <c r="DM62" s="116"/>
      <c r="DN62" s="116"/>
      <c r="DO62" s="116"/>
      <c r="DP62" s="116"/>
      <c r="DQ62" s="116"/>
      <c r="DR62" s="116"/>
      <c r="DS62" s="116"/>
      <c r="DT62" s="116"/>
      <c r="DU62" s="116"/>
      <c r="DV62" s="116"/>
      <c r="DW62" s="116"/>
      <c r="DX62" s="116"/>
      <c r="DY62" s="116"/>
      <c r="DZ62" s="116"/>
      <c r="EA62" s="116"/>
      <c r="EB62" s="116"/>
      <c r="EC62" s="116"/>
      <c r="ED62" s="116"/>
      <c r="EE62" s="116"/>
      <c r="EF62" s="116"/>
      <c r="EG62" s="116"/>
      <c r="EH62" s="116"/>
      <c r="EI62" s="116"/>
      <c r="EJ62" s="116"/>
      <c r="EK62" s="116"/>
      <c r="EL62" s="116"/>
      <c r="EM62" s="116"/>
      <c r="EN62" s="116"/>
      <c r="EO62" s="116"/>
      <c r="EP62" s="116"/>
      <c r="EQ62" s="116"/>
      <c r="ER62" s="116"/>
      <c r="ES62" s="116"/>
      <c r="ET62" s="116"/>
      <c r="EU62" s="116"/>
      <c r="EV62" s="116"/>
      <c r="EW62" s="116"/>
      <c r="EX62" s="116"/>
      <c r="EY62" s="116"/>
      <c r="EZ62" s="116"/>
      <c r="FA62" s="116"/>
      <c r="FB62" s="116"/>
      <c r="FC62" s="116"/>
      <c r="FD62" s="116"/>
      <c r="FE62" s="116"/>
      <c r="FF62" s="116"/>
      <c r="FG62" s="116"/>
      <c r="FH62" s="116"/>
      <c r="FI62" s="116"/>
      <c r="FJ62" s="116"/>
      <c r="FK62" s="116"/>
      <c r="FL62" s="116"/>
      <c r="FM62" s="116"/>
      <c r="FN62" s="116"/>
      <c r="FO62" s="116"/>
      <c r="FP62" s="116"/>
      <c r="FQ62" s="116"/>
      <c r="FR62" s="116"/>
      <c r="FS62" s="116"/>
      <c r="FT62" s="116"/>
      <c r="FU62" s="116"/>
      <c r="FV62" s="116"/>
      <c r="FW62" s="116"/>
      <c r="FX62" s="116"/>
      <c r="FY62" s="116"/>
      <c r="FZ62" s="116"/>
      <c r="GA62" s="116"/>
      <c r="GB62" s="116"/>
      <c r="GC62" s="116"/>
      <c r="GD62" s="116"/>
      <c r="GE62" s="116"/>
      <c r="GF62" s="116"/>
      <c r="GG62" s="116"/>
      <c r="GH62" s="116"/>
      <c r="GI62" s="116"/>
      <c r="GJ62" s="116"/>
      <c r="GK62" s="116"/>
      <c r="GL62" s="116"/>
      <c r="GM62" s="116"/>
      <c r="GN62" s="116"/>
      <c r="GO62" s="116"/>
      <c r="GP62" s="116"/>
      <c r="GQ62" s="116"/>
      <c r="GR62" s="116"/>
      <c r="GS62" s="116"/>
      <c r="GT62" s="116"/>
      <c r="GU62" s="116"/>
      <c r="GV62" s="116"/>
      <c r="GW62" s="116"/>
      <c r="GX62" s="116"/>
      <c r="GY62" s="116"/>
      <c r="GZ62" s="116"/>
      <c r="HA62" s="116"/>
      <c r="HB62" s="116"/>
      <c r="HC62" s="116"/>
      <c r="HD62" s="116"/>
      <c r="HE62" s="116"/>
      <c r="HF62" s="116"/>
      <c r="HG62" s="116"/>
      <c r="HH62" s="116"/>
      <c r="HI62" s="116"/>
      <c r="HJ62" s="116"/>
      <c r="HK62" s="116"/>
      <c r="HL62" s="116"/>
      <c r="HM62" s="116"/>
      <c r="HN62" s="116"/>
      <c r="HO62" s="116"/>
      <c r="HP62" s="116"/>
      <c r="HQ62" s="116"/>
      <c r="HR62" s="116"/>
      <c r="HS62" s="116"/>
      <c r="HT62" s="116"/>
      <c r="HU62" s="116"/>
      <c r="HV62" s="116"/>
      <c r="HW62" s="116"/>
      <c r="HX62" s="116"/>
      <c r="HY62" s="116"/>
      <c r="HZ62" s="116"/>
      <c r="IA62" s="116"/>
      <c r="IB62" s="116"/>
      <c r="IC62" s="116"/>
      <c r="ID62" s="116"/>
      <c r="IE62" s="116"/>
      <c r="IF62" s="116"/>
      <c r="IG62" s="116"/>
      <c r="IH62" s="116"/>
      <c r="II62" s="116"/>
      <c r="IJ62" s="116"/>
      <c r="IK62" s="116"/>
      <c r="IL62" s="116"/>
      <c r="IM62" s="116"/>
      <c r="IN62" s="116"/>
      <c r="IO62" s="116"/>
      <c r="IP62" s="116"/>
      <c r="IQ62" s="116"/>
      <c r="IR62" s="116"/>
      <c r="IS62" s="116"/>
      <c r="IT62" s="116"/>
      <c r="IU62" s="116"/>
      <c r="IV62" s="116"/>
    </row>
    <row r="63" spans="1:256" s="42" customFormat="1" ht="18.75" customHeight="1" x14ac:dyDescent="0.3">
      <c r="A63" s="121" t="s">
        <v>30</v>
      </c>
      <c r="B63" s="121"/>
      <c r="C63" s="121"/>
      <c r="D63" s="121"/>
      <c r="E63" s="121"/>
      <c r="F63" s="121"/>
      <c r="G63" s="121"/>
      <c r="H63" s="121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6"/>
      <c r="BX63" s="116"/>
      <c r="BY63" s="116"/>
      <c r="BZ63" s="116"/>
      <c r="CA63" s="116"/>
      <c r="CB63" s="116"/>
      <c r="CC63" s="116"/>
      <c r="CD63" s="116"/>
      <c r="CE63" s="116"/>
      <c r="CF63" s="116"/>
      <c r="CG63" s="116"/>
      <c r="CH63" s="116"/>
      <c r="CI63" s="116"/>
      <c r="CJ63" s="116"/>
      <c r="CK63" s="116"/>
      <c r="CL63" s="116"/>
      <c r="CM63" s="116"/>
      <c r="CN63" s="116"/>
      <c r="CO63" s="116"/>
      <c r="CP63" s="116"/>
      <c r="CQ63" s="116"/>
      <c r="CR63" s="116"/>
      <c r="CS63" s="116"/>
      <c r="CT63" s="116"/>
      <c r="CU63" s="116"/>
      <c r="CV63" s="116"/>
      <c r="CW63" s="116"/>
      <c r="CX63" s="116"/>
      <c r="CY63" s="116"/>
      <c r="CZ63" s="116"/>
      <c r="DA63" s="116"/>
      <c r="DB63" s="116"/>
      <c r="DC63" s="116"/>
      <c r="DD63" s="116"/>
      <c r="DE63" s="116"/>
      <c r="DF63" s="116"/>
      <c r="DG63" s="116"/>
      <c r="DH63" s="116"/>
      <c r="DI63" s="116"/>
      <c r="DJ63" s="116"/>
      <c r="DK63" s="116"/>
      <c r="DL63" s="116"/>
      <c r="DM63" s="116"/>
      <c r="DN63" s="116"/>
      <c r="DO63" s="116"/>
      <c r="DP63" s="116"/>
      <c r="DQ63" s="116"/>
      <c r="DR63" s="116"/>
      <c r="DS63" s="116"/>
      <c r="DT63" s="116"/>
      <c r="DU63" s="116"/>
      <c r="DV63" s="116"/>
      <c r="DW63" s="116"/>
      <c r="DX63" s="116"/>
      <c r="DY63" s="116"/>
      <c r="DZ63" s="116"/>
      <c r="EA63" s="116"/>
      <c r="EB63" s="116"/>
      <c r="EC63" s="116"/>
      <c r="ED63" s="116"/>
      <c r="EE63" s="116"/>
      <c r="EF63" s="116"/>
      <c r="EG63" s="116"/>
      <c r="EH63" s="116"/>
      <c r="EI63" s="116"/>
      <c r="EJ63" s="116"/>
      <c r="EK63" s="116"/>
      <c r="EL63" s="116"/>
      <c r="EM63" s="116"/>
      <c r="EN63" s="116"/>
      <c r="EO63" s="116"/>
      <c r="EP63" s="116"/>
      <c r="EQ63" s="116"/>
      <c r="ER63" s="116"/>
      <c r="ES63" s="116"/>
      <c r="ET63" s="116"/>
      <c r="EU63" s="116"/>
      <c r="EV63" s="116"/>
      <c r="EW63" s="116"/>
      <c r="EX63" s="116"/>
      <c r="EY63" s="116"/>
      <c r="EZ63" s="116"/>
      <c r="FA63" s="116"/>
      <c r="FB63" s="116"/>
      <c r="FC63" s="116"/>
      <c r="FD63" s="116"/>
      <c r="FE63" s="116"/>
      <c r="FF63" s="116"/>
      <c r="FG63" s="116"/>
      <c r="FH63" s="116"/>
      <c r="FI63" s="116"/>
      <c r="FJ63" s="116"/>
      <c r="FK63" s="116"/>
      <c r="FL63" s="116"/>
      <c r="FM63" s="116"/>
      <c r="FN63" s="116"/>
      <c r="FO63" s="116"/>
      <c r="FP63" s="116"/>
      <c r="FQ63" s="116"/>
      <c r="FR63" s="116"/>
      <c r="FS63" s="116"/>
      <c r="FT63" s="116"/>
      <c r="FU63" s="116"/>
      <c r="FV63" s="116"/>
      <c r="FW63" s="116"/>
      <c r="FX63" s="116"/>
      <c r="FY63" s="116"/>
      <c r="FZ63" s="116"/>
      <c r="GA63" s="116"/>
      <c r="GB63" s="116"/>
      <c r="GC63" s="116"/>
      <c r="GD63" s="116"/>
      <c r="GE63" s="116"/>
      <c r="GF63" s="116"/>
      <c r="GG63" s="116"/>
      <c r="GH63" s="116"/>
      <c r="GI63" s="116"/>
      <c r="GJ63" s="116"/>
      <c r="GK63" s="116"/>
      <c r="GL63" s="116"/>
      <c r="GM63" s="116"/>
      <c r="GN63" s="116"/>
      <c r="GO63" s="116"/>
      <c r="GP63" s="116"/>
      <c r="GQ63" s="116"/>
      <c r="GR63" s="116"/>
      <c r="GS63" s="116"/>
      <c r="GT63" s="116"/>
      <c r="GU63" s="116"/>
      <c r="GV63" s="116"/>
      <c r="GW63" s="116"/>
      <c r="GX63" s="116"/>
      <c r="GY63" s="116"/>
      <c r="GZ63" s="116"/>
      <c r="HA63" s="116"/>
      <c r="HB63" s="116"/>
      <c r="HC63" s="116"/>
      <c r="HD63" s="116"/>
      <c r="HE63" s="116"/>
      <c r="HF63" s="116"/>
      <c r="HG63" s="116"/>
      <c r="HH63" s="116"/>
      <c r="HI63" s="116"/>
      <c r="HJ63" s="116"/>
      <c r="HK63" s="116"/>
      <c r="HL63" s="116"/>
      <c r="HM63" s="116"/>
      <c r="HN63" s="116"/>
      <c r="HO63" s="116"/>
      <c r="HP63" s="116"/>
      <c r="HQ63" s="116"/>
      <c r="HR63" s="116"/>
      <c r="HS63" s="116"/>
      <c r="HT63" s="116"/>
      <c r="HU63" s="116"/>
      <c r="HV63" s="116"/>
      <c r="HW63" s="116"/>
      <c r="HX63" s="116"/>
      <c r="HY63" s="116"/>
      <c r="HZ63" s="116"/>
      <c r="IA63" s="116"/>
      <c r="IB63" s="116"/>
      <c r="IC63" s="116"/>
      <c r="ID63" s="116"/>
      <c r="IE63" s="116"/>
      <c r="IF63" s="116"/>
      <c r="IG63" s="116"/>
      <c r="IH63" s="116"/>
      <c r="II63" s="116"/>
      <c r="IJ63" s="116"/>
      <c r="IK63" s="116"/>
      <c r="IL63" s="116"/>
      <c r="IM63" s="116"/>
      <c r="IN63" s="116"/>
      <c r="IO63" s="116"/>
      <c r="IP63" s="116"/>
      <c r="IQ63" s="116"/>
      <c r="IR63" s="116"/>
      <c r="IS63" s="116"/>
      <c r="IT63" s="116"/>
      <c r="IU63" s="116"/>
      <c r="IV63" s="116"/>
    </row>
    <row r="64" spans="1:256" s="42" customFormat="1" ht="18.75" customHeight="1" x14ac:dyDescent="0.3">
      <c r="A64" s="121" t="s">
        <v>305</v>
      </c>
      <c r="B64" s="121"/>
      <c r="C64" s="121"/>
      <c r="D64" s="121"/>
      <c r="E64" s="121"/>
      <c r="F64" s="121"/>
      <c r="G64" s="121"/>
      <c r="H64" s="121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16"/>
      <c r="CC64" s="116"/>
      <c r="CD64" s="116"/>
      <c r="CE64" s="116"/>
      <c r="CF64" s="116"/>
      <c r="CG64" s="116"/>
      <c r="CH64" s="116"/>
      <c r="CI64" s="116"/>
      <c r="CJ64" s="116"/>
      <c r="CK64" s="116"/>
      <c r="CL64" s="116"/>
      <c r="CM64" s="116"/>
      <c r="CN64" s="116"/>
      <c r="CO64" s="116"/>
      <c r="CP64" s="116"/>
      <c r="CQ64" s="116"/>
      <c r="CR64" s="116"/>
      <c r="CS64" s="116"/>
      <c r="CT64" s="116"/>
      <c r="CU64" s="116"/>
      <c r="CV64" s="116"/>
      <c r="CW64" s="116"/>
      <c r="CX64" s="116"/>
      <c r="CY64" s="116"/>
      <c r="CZ64" s="116"/>
      <c r="DA64" s="116"/>
      <c r="DB64" s="116"/>
      <c r="DC64" s="116"/>
      <c r="DD64" s="116"/>
      <c r="DE64" s="116"/>
      <c r="DF64" s="116"/>
      <c r="DG64" s="116"/>
      <c r="DH64" s="116"/>
      <c r="DI64" s="116"/>
      <c r="DJ64" s="116"/>
      <c r="DK64" s="116"/>
      <c r="DL64" s="116"/>
      <c r="DM64" s="116"/>
      <c r="DN64" s="116"/>
      <c r="DO64" s="116"/>
      <c r="DP64" s="116"/>
      <c r="DQ64" s="116"/>
      <c r="DR64" s="116"/>
      <c r="DS64" s="116"/>
      <c r="DT64" s="116"/>
      <c r="DU64" s="116"/>
      <c r="DV64" s="116"/>
      <c r="DW64" s="116"/>
      <c r="DX64" s="116"/>
      <c r="DY64" s="116"/>
      <c r="DZ64" s="116"/>
      <c r="EA64" s="116"/>
      <c r="EB64" s="116"/>
      <c r="EC64" s="116"/>
      <c r="ED64" s="116"/>
      <c r="EE64" s="116"/>
      <c r="EF64" s="116"/>
      <c r="EG64" s="116"/>
      <c r="EH64" s="116"/>
      <c r="EI64" s="116"/>
      <c r="EJ64" s="116"/>
      <c r="EK64" s="116"/>
      <c r="EL64" s="116"/>
      <c r="EM64" s="116"/>
      <c r="EN64" s="116"/>
      <c r="EO64" s="116"/>
      <c r="EP64" s="116"/>
      <c r="EQ64" s="116"/>
      <c r="ER64" s="116"/>
      <c r="ES64" s="116"/>
      <c r="ET64" s="116"/>
      <c r="EU64" s="116"/>
      <c r="EV64" s="116"/>
      <c r="EW64" s="116"/>
      <c r="EX64" s="116"/>
      <c r="EY64" s="116"/>
      <c r="EZ64" s="116"/>
      <c r="FA64" s="116"/>
      <c r="FB64" s="116"/>
      <c r="FC64" s="116"/>
      <c r="FD64" s="116"/>
      <c r="FE64" s="116"/>
      <c r="FF64" s="116"/>
      <c r="FG64" s="116"/>
      <c r="FH64" s="116"/>
      <c r="FI64" s="116"/>
      <c r="FJ64" s="116"/>
      <c r="FK64" s="116"/>
      <c r="FL64" s="116"/>
      <c r="FM64" s="116"/>
      <c r="FN64" s="116"/>
      <c r="FO64" s="116"/>
      <c r="FP64" s="116"/>
      <c r="FQ64" s="116"/>
      <c r="FR64" s="116"/>
      <c r="FS64" s="116"/>
      <c r="FT64" s="116"/>
      <c r="FU64" s="116"/>
      <c r="FV64" s="116"/>
      <c r="FW64" s="116"/>
      <c r="FX64" s="116"/>
      <c r="FY64" s="116"/>
      <c r="FZ64" s="116"/>
      <c r="GA64" s="116"/>
      <c r="GB64" s="116"/>
      <c r="GC64" s="116"/>
      <c r="GD64" s="116"/>
      <c r="GE64" s="116"/>
      <c r="GF64" s="116"/>
      <c r="GG64" s="116"/>
      <c r="GH64" s="116"/>
      <c r="GI64" s="116"/>
      <c r="GJ64" s="116"/>
      <c r="GK64" s="116"/>
      <c r="GL64" s="116"/>
      <c r="GM64" s="116"/>
      <c r="GN64" s="116"/>
      <c r="GO64" s="116"/>
      <c r="GP64" s="116"/>
      <c r="GQ64" s="116"/>
      <c r="GR64" s="116"/>
      <c r="GS64" s="116"/>
      <c r="GT64" s="116"/>
      <c r="GU64" s="116"/>
      <c r="GV64" s="116"/>
      <c r="GW64" s="116"/>
      <c r="GX64" s="116"/>
      <c r="GY64" s="116"/>
      <c r="GZ64" s="116"/>
      <c r="HA64" s="116"/>
      <c r="HB64" s="116"/>
      <c r="HC64" s="116"/>
      <c r="HD64" s="116"/>
      <c r="HE64" s="116"/>
      <c r="HF64" s="116"/>
      <c r="HG64" s="116"/>
      <c r="HH64" s="116"/>
      <c r="HI64" s="116"/>
      <c r="HJ64" s="116"/>
      <c r="HK64" s="116"/>
      <c r="HL64" s="116"/>
      <c r="HM64" s="116"/>
      <c r="HN64" s="116"/>
      <c r="HO64" s="116"/>
      <c r="HP64" s="116"/>
      <c r="HQ64" s="116"/>
      <c r="HR64" s="116"/>
      <c r="HS64" s="116"/>
      <c r="HT64" s="116"/>
      <c r="HU64" s="116"/>
      <c r="HV64" s="116"/>
      <c r="HW64" s="116"/>
      <c r="HX64" s="116"/>
      <c r="HY64" s="116"/>
      <c r="HZ64" s="116"/>
      <c r="IA64" s="116"/>
      <c r="IB64" s="116"/>
      <c r="IC64" s="116"/>
      <c r="ID64" s="116"/>
      <c r="IE64" s="116"/>
      <c r="IF64" s="116"/>
      <c r="IG64" s="116"/>
      <c r="IH64" s="116"/>
      <c r="II64" s="116"/>
      <c r="IJ64" s="116"/>
      <c r="IK64" s="116"/>
      <c r="IL64" s="116"/>
      <c r="IM64" s="116"/>
      <c r="IN64" s="116"/>
      <c r="IO64" s="116"/>
      <c r="IP64" s="116"/>
      <c r="IQ64" s="116"/>
      <c r="IR64" s="116"/>
      <c r="IS64" s="116"/>
      <c r="IT64" s="116"/>
      <c r="IU64" s="116"/>
      <c r="IV64" s="116"/>
    </row>
    <row r="65" ht="11.4" customHeight="1" x14ac:dyDescent="0.3"/>
    <row r="66" ht="11.4" customHeight="1" x14ac:dyDescent="0.3"/>
    <row r="67" ht="11.4" customHeight="1" x14ac:dyDescent="0.3"/>
    <row r="68" ht="11.4" customHeight="1" x14ac:dyDescent="0.3"/>
    <row r="69" ht="11.4" customHeight="1" x14ac:dyDescent="0.3"/>
    <row r="70" ht="11.4" customHeight="1" x14ac:dyDescent="0.3"/>
    <row r="71" ht="11.4" customHeight="1" x14ac:dyDescent="0.3"/>
    <row r="72" ht="11.4" customHeight="1" x14ac:dyDescent="0.3"/>
    <row r="73" ht="11.4" customHeight="1" x14ac:dyDescent="0.3"/>
    <row r="74" ht="11.4" customHeight="1" x14ac:dyDescent="0.3"/>
    <row r="75" ht="11.4" customHeight="1" x14ac:dyDescent="0.3"/>
    <row r="76" ht="11.4" customHeight="1" x14ac:dyDescent="0.3"/>
    <row r="77" ht="11.4" customHeight="1" x14ac:dyDescent="0.3"/>
  </sheetData>
  <mergeCells count="487">
    <mergeCell ref="E45:G45"/>
    <mergeCell ref="A48:G48"/>
    <mergeCell ref="A49:G49"/>
    <mergeCell ref="A50:G50"/>
    <mergeCell ref="HY64:IF64"/>
    <mergeCell ref="IG64:IN64"/>
    <mergeCell ref="IO64:IV64"/>
    <mergeCell ref="HA63:HH63"/>
    <mergeCell ref="IO63:IV63"/>
    <mergeCell ref="A51:G51"/>
    <mergeCell ref="BU64:CB64"/>
    <mergeCell ref="CC64:CJ64"/>
    <mergeCell ref="CK64:CR64"/>
    <mergeCell ref="CS64:CZ64"/>
    <mergeCell ref="GS64:GZ64"/>
    <mergeCell ref="HA64:HH64"/>
    <mergeCell ref="HI64:HP64"/>
    <mergeCell ref="HQ64:HX64"/>
    <mergeCell ref="FM64:FT64"/>
    <mergeCell ref="FU64:GB64"/>
    <mergeCell ref="GC64:GJ64"/>
    <mergeCell ref="GK64:GR64"/>
    <mergeCell ref="A64:H64"/>
    <mergeCell ref="I64:P64"/>
    <mergeCell ref="D30:G30"/>
    <mergeCell ref="A31:C31"/>
    <mergeCell ref="D31:G31"/>
    <mergeCell ref="A32:H32"/>
    <mergeCell ref="A33:D33"/>
    <mergeCell ref="A34:H34"/>
    <mergeCell ref="A37:D37"/>
    <mergeCell ref="E37:G37"/>
    <mergeCell ref="A38:D38"/>
    <mergeCell ref="E38:G38"/>
    <mergeCell ref="A39:D39"/>
    <mergeCell ref="E39:G39"/>
    <mergeCell ref="A40:D40"/>
    <mergeCell ref="E40:G40"/>
    <mergeCell ref="E41:G41"/>
    <mergeCell ref="A42:D42"/>
    <mergeCell ref="E42:G42"/>
    <mergeCell ref="A43:D43"/>
    <mergeCell ref="HQ63:HX63"/>
    <mergeCell ref="EW63:FD63"/>
    <mergeCell ref="FE63:FL63"/>
    <mergeCell ref="FM63:FT63"/>
    <mergeCell ref="FU63:GB63"/>
    <mergeCell ref="BU63:CB63"/>
    <mergeCell ref="CC63:CJ63"/>
    <mergeCell ref="DQ63:DX63"/>
    <mergeCell ref="DY63:EF63"/>
    <mergeCell ref="EG63:EN63"/>
    <mergeCell ref="EO63:EV63"/>
    <mergeCell ref="CK63:CR63"/>
    <mergeCell ref="A63:H63"/>
    <mergeCell ref="I63:P63"/>
    <mergeCell ref="Q63:X63"/>
    <mergeCell ref="Y63:AF63"/>
    <mergeCell ref="Q64:X64"/>
    <mergeCell ref="Y64:AF64"/>
    <mergeCell ref="AG64:AN64"/>
    <mergeCell ref="EG64:EN64"/>
    <mergeCell ref="EO64:EV64"/>
    <mergeCell ref="EW64:FD64"/>
    <mergeCell ref="FE64:FL64"/>
    <mergeCell ref="DA64:DH64"/>
    <mergeCell ref="DI64:DP64"/>
    <mergeCell ref="DQ64:DX64"/>
    <mergeCell ref="DY64:EF64"/>
    <mergeCell ref="AO64:AV64"/>
    <mergeCell ref="AW64:BD64"/>
    <mergeCell ref="BE64:BL64"/>
    <mergeCell ref="BM64:BT64"/>
    <mergeCell ref="AG63:AN63"/>
    <mergeCell ref="AO63:AV63"/>
    <mergeCell ref="AW63:BD63"/>
    <mergeCell ref="BE63:BL63"/>
    <mergeCell ref="BM63:BT63"/>
    <mergeCell ref="CS63:CZ63"/>
    <mergeCell ref="DA63:DH63"/>
    <mergeCell ref="DI63:DP63"/>
    <mergeCell ref="HY63:IF63"/>
    <mergeCell ref="IG63:IN63"/>
    <mergeCell ref="GC63:GJ63"/>
    <mergeCell ref="GK63:GR63"/>
    <mergeCell ref="GS63:GZ63"/>
    <mergeCell ref="HQ62:HX62"/>
    <mergeCell ref="HY62:IF62"/>
    <mergeCell ref="IG62:IN62"/>
    <mergeCell ref="GC62:GJ62"/>
    <mergeCell ref="GK62:GR62"/>
    <mergeCell ref="GS62:GZ62"/>
    <mergeCell ref="HA62:HH62"/>
    <mergeCell ref="DA62:DH62"/>
    <mergeCell ref="DI62:DP62"/>
    <mergeCell ref="EW62:FD62"/>
    <mergeCell ref="FE62:FL62"/>
    <mergeCell ref="DQ62:DX62"/>
    <mergeCell ref="DY62:EF62"/>
    <mergeCell ref="EG62:EN62"/>
    <mergeCell ref="EO62:EV62"/>
    <mergeCell ref="HI63:HP63"/>
    <mergeCell ref="IO62:IV62"/>
    <mergeCell ref="HQ61:HX61"/>
    <mergeCell ref="FM61:FT61"/>
    <mergeCell ref="FU61:GB61"/>
    <mergeCell ref="GC61:GJ61"/>
    <mergeCell ref="GK61:GR61"/>
    <mergeCell ref="HY61:IF61"/>
    <mergeCell ref="IG61:IN61"/>
    <mergeCell ref="IO61:IV61"/>
    <mergeCell ref="FM62:FT62"/>
    <mergeCell ref="FU62:GB62"/>
    <mergeCell ref="HI62:HP62"/>
    <mergeCell ref="A62:H62"/>
    <mergeCell ref="I62:P62"/>
    <mergeCell ref="Q62:X62"/>
    <mergeCell ref="Y62:AF62"/>
    <mergeCell ref="AG62:AN62"/>
    <mergeCell ref="AO62:AV62"/>
    <mergeCell ref="AW62:BD62"/>
    <mergeCell ref="CK62:CR62"/>
    <mergeCell ref="CS62:CZ62"/>
    <mergeCell ref="BE62:BL62"/>
    <mergeCell ref="BM62:BT62"/>
    <mergeCell ref="BU62:CB62"/>
    <mergeCell ref="CC62:CJ62"/>
    <mergeCell ref="HA60:HH60"/>
    <mergeCell ref="AO61:AV61"/>
    <mergeCell ref="AW61:BD61"/>
    <mergeCell ref="BE61:BL61"/>
    <mergeCell ref="BM61:BT61"/>
    <mergeCell ref="HI60:HP60"/>
    <mergeCell ref="HQ60:HX60"/>
    <mergeCell ref="EW60:FD60"/>
    <mergeCell ref="FE60:FL60"/>
    <mergeCell ref="FM60:FT60"/>
    <mergeCell ref="FU60:GB60"/>
    <mergeCell ref="BU61:CB61"/>
    <mergeCell ref="CC61:CJ61"/>
    <mergeCell ref="CK61:CR61"/>
    <mergeCell ref="CS61:CZ61"/>
    <mergeCell ref="GS60:GZ60"/>
    <mergeCell ref="IO60:IV60"/>
    <mergeCell ref="A61:H61"/>
    <mergeCell ref="I61:P61"/>
    <mergeCell ref="Q61:X61"/>
    <mergeCell ref="Y61:AF61"/>
    <mergeCell ref="AG61:AN61"/>
    <mergeCell ref="EG61:EN61"/>
    <mergeCell ref="EO61:EV61"/>
    <mergeCell ref="EW61:FD61"/>
    <mergeCell ref="FE61:FL61"/>
    <mergeCell ref="DA61:DH61"/>
    <mergeCell ref="DI61:DP61"/>
    <mergeCell ref="DQ61:DX61"/>
    <mergeCell ref="DY61:EF61"/>
    <mergeCell ref="GS61:GZ61"/>
    <mergeCell ref="HA61:HH61"/>
    <mergeCell ref="HI61:HP61"/>
    <mergeCell ref="A60:H60"/>
    <mergeCell ref="I60:P60"/>
    <mergeCell ref="Q60:X60"/>
    <mergeCell ref="Y60:AF60"/>
    <mergeCell ref="AG60:AN60"/>
    <mergeCell ref="AO60:AV60"/>
    <mergeCell ref="AW60:BD60"/>
    <mergeCell ref="GS59:GZ59"/>
    <mergeCell ref="HA59:HH59"/>
    <mergeCell ref="BE60:BL60"/>
    <mergeCell ref="BM60:BT60"/>
    <mergeCell ref="BU60:CB60"/>
    <mergeCell ref="CC60:CJ60"/>
    <mergeCell ref="HY59:IF59"/>
    <mergeCell ref="IG59:IN59"/>
    <mergeCell ref="HI59:HP59"/>
    <mergeCell ref="HQ59:HX59"/>
    <mergeCell ref="FM59:FT59"/>
    <mergeCell ref="FU59:GB59"/>
    <mergeCell ref="DQ60:DX60"/>
    <mergeCell ref="DY60:EF60"/>
    <mergeCell ref="EG60:EN60"/>
    <mergeCell ref="EO60:EV60"/>
    <mergeCell ref="CK60:CR60"/>
    <mergeCell ref="CS60:CZ60"/>
    <mergeCell ref="DA60:DH60"/>
    <mergeCell ref="DI60:DP60"/>
    <mergeCell ref="HY60:IF60"/>
    <mergeCell ref="IG60:IN60"/>
    <mergeCell ref="GC60:GJ60"/>
    <mergeCell ref="GK60:GR60"/>
    <mergeCell ref="HQ58:HX58"/>
    <mergeCell ref="HY58:IF58"/>
    <mergeCell ref="IG58:IN58"/>
    <mergeCell ref="GC58:GJ58"/>
    <mergeCell ref="GK58:GR58"/>
    <mergeCell ref="GS58:GZ58"/>
    <mergeCell ref="HA58:HH58"/>
    <mergeCell ref="IO58:IV58"/>
    <mergeCell ref="A59:H59"/>
    <mergeCell ref="I59:P59"/>
    <mergeCell ref="Q59:X59"/>
    <mergeCell ref="Y59:AF59"/>
    <mergeCell ref="AG59:AN59"/>
    <mergeCell ref="AO59:AV59"/>
    <mergeCell ref="AW59:BD59"/>
    <mergeCell ref="BE59:BL59"/>
    <mergeCell ref="BM59:BT59"/>
    <mergeCell ref="DA59:DH59"/>
    <mergeCell ref="DI59:DP59"/>
    <mergeCell ref="DQ59:DX59"/>
    <mergeCell ref="DY59:EF59"/>
    <mergeCell ref="BU59:CB59"/>
    <mergeCell ref="CC59:CJ59"/>
    <mergeCell ref="CK59:CR59"/>
    <mergeCell ref="CS59:CZ59"/>
    <mergeCell ref="GC59:GJ59"/>
    <mergeCell ref="GK59:GR59"/>
    <mergeCell ref="EG59:EN59"/>
    <mergeCell ref="EO59:EV59"/>
    <mergeCell ref="EW59:FD59"/>
    <mergeCell ref="FE59:FL59"/>
    <mergeCell ref="IO59:IV59"/>
    <mergeCell ref="HQ57:HX57"/>
    <mergeCell ref="FM57:FT57"/>
    <mergeCell ref="FU57:GB57"/>
    <mergeCell ref="GC57:GJ57"/>
    <mergeCell ref="GK57:GR57"/>
    <mergeCell ref="HY57:IF57"/>
    <mergeCell ref="IG57:IN57"/>
    <mergeCell ref="IO57:IV57"/>
    <mergeCell ref="DA58:DH58"/>
    <mergeCell ref="DI58:DP58"/>
    <mergeCell ref="EW58:FD58"/>
    <mergeCell ref="FE58:FL58"/>
    <mergeCell ref="FM58:FT58"/>
    <mergeCell ref="FU58:GB58"/>
    <mergeCell ref="DQ58:DX58"/>
    <mergeCell ref="DY58:EF58"/>
    <mergeCell ref="A58:H58"/>
    <mergeCell ref="I58:P58"/>
    <mergeCell ref="Q58:X58"/>
    <mergeCell ref="Y58:AF58"/>
    <mergeCell ref="AG58:AN58"/>
    <mergeCell ref="AO58:AV58"/>
    <mergeCell ref="AW58:BD58"/>
    <mergeCell ref="CK58:CR58"/>
    <mergeCell ref="CS58:CZ58"/>
    <mergeCell ref="BE58:BL58"/>
    <mergeCell ref="BM58:BT58"/>
    <mergeCell ref="BU58:CB58"/>
    <mergeCell ref="CC58:CJ58"/>
    <mergeCell ref="EG58:EN58"/>
    <mergeCell ref="EO58:EV58"/>
    <mergeCell ref="HI58:HP58"/>
    <mergeCell ref="HA56:HH56"/>
    <mergeCell ref="AO57:AV57"/>
    <mergeCell ref="AW57:BD57"/>
    <mergeCell ref="BE57:BL57"/>
    <mergeCell ref="BM57:BT57"/>
    <mergeCell ref="HI56:HP56"/>
    <mergeCell ref="HQ56:HX56"/>
    <mergeCell ref="EW56:FD56"/>
    <mergeCell ref="FE56:FL56"/>
    <mergeCell ref="FM56:FT56"/>
    <mergeCell ref="FU56:GB56"/>
    <mergeCell ref="BU57:CB57"/>
    <mergeCell ref="CC57:CJ57"/>
    <mergeCell ref="CK57:CR57"/>
    <mergeCell ref="CS57:CZ57"/>
    <mergeCell ref="GS56:GZ56"/>
    <mergeCell ref="IO56:IV56"/>
    <mergeCell ref="A57:H57"/>
    <mergeCell ref="I57:P57"/>
    <mergeCell ref="Q57:X57"/>
    <mergeCell ref="Y57:AF57"/>
    <mergeCell ref="AG57:AN57"/>
    <mergeCell ref="EG57:EN57"/>
    <mergeCell ref="EO57:EV57"/>
    <mergeCell ref="EW57:FD57"/>
    <mergeCell ref="FE57:FL57"/>
    <mergeCell ref="DA57:DH57"/>
    <mergeCell ref="DI57:DP57"/>
    <mergeCell ref="DQ57:DX57"/>
    <mergeCell ref="DY57:EF57"/>
    <mergeCell ref="GS57:GZ57"/>
    <mergeCell ref="HA57:HH57"/>
    <mergeCell ref="HI57:HP57"/>
    <mergeCell ref="A56:H56"/>
    <mergeCell ref="I56:P56"/>
    <mergeCell ref="Q56:X56"/>
    <mergeCell ref="Y56:AF56"/>
    <mergeCell ref="AG56:AN56"/>
    <mergeCell ref="AO56:AV56"/>
    <mergeCell ref="AW56:BD56"/>
    <mergeCell ref="GS55:GZ55"/>
    <mergeCell ref="HA55:HH55"/>
    <mergeCell ref="BE56:BL56"/>
    <mergeCell ref="BM56:BT56"/>
    <mergeCell ref="BU56:CB56"/>
    <mergeCell ref="CC56:CJ56"/>
    <mergeCell ref="HY55:IF55"/>
    <mergeCell ref="IG55:IN55"/>
    <mergeCell ref="HI55:HP55"/>
    <mergeCell ref="HQ55:HX55"/>
    <mergeCell ref="FM55:FT55"/>
    <mergeCell ref="FU55:GB55"/>
    <mergeCell ref="DQ56:DX56"/>
    <mergeCell ref="DY56:EF56"/>
    <mergeCell ref="EG56:EN56"/>
    <mergeCell ref="EO56:EV56"/>
    <mergeCell ref="CK56:CR56"/>
    <mergeCell ref="CS56:CZ56"/>
    <mergeCell ref="DA56:DH56"/>
    <mergeCell ref="DI56:DP56"/>
    <mergeCell ref="HY56:IF56"/>
    <mergeCell ref="IG56:IN56"/>
    <mergeCell ref="GC56:GJ56"/>
    <mergeCell ref="GK56:GR56"/>
    <mergeCell ref="HQ54:HX54"/>
    <mergeCell ref="HY54:IF54"/>
    <mergeCell ref="IG54:IN54"/>
    <mergeCell ref="GC54:GJ54"/>
    <mergeCell ref="GK54:GR54"/>
    <mergeCell ref="GS54:GZ54"/>
    <mergeCell ref="HA54:HH54"/>
    <mergeCell ref="IO54:IV54"/>
    <mergeCell ref="A55:H55"/>
    <mergeCell ref="I55:P55"/>
    <mergeCell ref="Q55:X55"/>
    <mergeCell ref="Y55:AF55"/>
    <mergeCell ref="AG55:AN55"/>
    <mergeCell ref="AO55:AV55"/>
    <mergeCell ref="AW55:BD55"/>
    <mergeCell ref="BE55:BL55"/>
    <mergeCell ref="BM55:BT55"/>
    <mergeCell ref="DA55:DH55"/>
    <mergeCell ref="DI55:DP55"/>
    <mergeCell ref="DQ55:DX55"/>
    <mergeCell ref="DY55:EF55"/>
    <mergeCell ref="BU55:CB55"/>
    <mergeCell ref="CC55:CJ55"/>
    <mergeCell ref="CK55:CR55"/>
    <mergeCell ref="CS55:CZ55"/>
    <mergeCell ref="GC55:GJ55"/>
    <mergeCell ref="GK55:GR55"/>
    <mergeCell ref="EG55:EN55"/>
    <mergeCell ref="EO55:EV55"/>
    <mergeCell ref="EW55:FD55"/>
    <mergeCell ref="FE55:FL55"/>
    <mergeCell ref="IO55:IV55"/>
    <mergeCell ref="HQ53:HX53"/>
    <mergeCell ref="FM53:FT53"/>
    <mergeCell ref="FU53:GB53"/>
    <mergeCell ref="GC53:GJ53"/>
    <mergeCell ref="GK53:GR53"/>
    <mergeCell ref="HY53:IF53"/>
    <mergeCell ref="IG53:IN53"/>
    <mergeCell ref="IO53:IV53"/>
    <mergeCell ref="DA54:DH54"/>
    <mergeCell ref="DI54:DP54"/>
    <mergeCell ref="EW54:FD54"/>
    <mergeCell ref="FE54:FL54"/>
    <mergeCell ref="FM54:FT54"/>
    <mergeCell ref="FU54:GB54"/>
    <mergeCell ref="DQ54:DX54"/>
    <mergeCell ref="DY54:EF54"/>
    <mergeCell ref="A54:H54"/>
    <mergeCell ref="I54:P54"/>
    <mergeCell ref="Q54:X54"/>
    <mergeCell ref="Y54:AF54"/>
    <mergeCell ref="AG54:AN54"/>
    <mergeCell ref="AO54:AV54"/>
    <mergeCell ref="AW54:BD54"/>
    <mergeCell ref="CK54:CR54"/>
    <mergeCell ref="CS54:CZ54"/>
    <mergeCell ref="BE54:BL54"/>
    <mergeCell ref="BM54:BT54"/>
    <mergeCell ref="BU54:CB54"/>
    <mergeCell ref="CC54:CJ54"/>
    <mergeCell ref="EG54:EN54"/>
    <mergeCell ref="EO54:EV54"/>
    <mergeCell ref="HI54:HP54"/>
    <mergeCell ref="HA52:HH52"/>
    <mergeCell ref="AO53:AV53"/>
    <mergeCell ref="AW53:BD53"/>
    <mergeCell ref="BE53:BL53"/>
    <mergeCell ref="BM53:BT53"/>
    <mergeCell ref="HI52:HP52"/>
    <mergeCell ref="BE52:BL52"/>
    <mergeCell ref="BM52:BT52"/>
    <mergeCell ref="BU53:CB53"/>
    <mergeCell ref="CC53:CJ53"/>
    <mergeCell ref="CK53:CR53"/>
    <mergeCell ref="CS53:CZ53"/>
    <mergeCell ref="BU52:CB52"/>
    <mergeCell ref="CC52:CJ52"/>
    <mergeCell ref="DQ52:DX52"/>
    <mergeCell ref="DY52:EF52"/>
    <mergeCell ref="EG52:EN52"/>
    <mergeCell ref="CK52:CR52"/>
    <mergeCell ref="CS52:CZ52"/>
    <mergeCell ref="DA52:DH52"/>
    <mergeCell ref="DI52:DP52"/>
    <mergeCell ref="IO52:IV52"/>
    <mergeCell ref="A53:H53"/>
    <mergeCell ref="I53:P53"/>
    <mergeCell ref="Q53:X53"/>
    <mergeCell ref="Y53:AF53"/>
    <mergeCell ref="AG53:AN53"/>
    <mergeCell ref="EG53:EN53"/>
    <mergeCell ref="EO53:EV53"/>
    <mergeCell ref="EW53:FD53"/>
    <mergeCell ref="FE53:FL53"/>
    <mergeCell ref="DA53:DH53"/>
    <mergeCell ref="DI53:DP53"/>
    <mergeCell ref="DQ53:DX53"/>
    <mergeCell ref="DY53:EF53"/>
    <mergeCell ref="GS53:GZ53"/>
    <mergeCell ref="HA53:HH53"/>
    <mergeCell ref="HI53:HP53"/>
    <mergeCell ref="A52:H52"/>
    <mergeCell ref="I52:P52"/>
    <mergeCell ref="Q52:X52"/>
    <mergeCell ref="Y52:AF52"/>
    <mergeCell ref="AG52:AN52"/>
    <mergeCell ref="AO52:AV52"/>
    <mergeCell ref="AW52:BD52"/>
    <mergeCell ref="HY52:IF52"/>
    <mergeCell ref="IG52:IN52"/>
    <mergeCell ref="GC52:GJ52"/>
    <mergeCell ref="GK52:GR52"/>
    <mergeCell ref="GS52:GZ52"/>
    <mergeCell ref="G20:H20"/>
    <mergeCell ref="A15:H15"/>
    <mergeCell ref="A16:H16"/>
    <mergeCell ref="E20:F20"/>
    <mergeCell ref="E18:F18"/>
    <mergeCell ref="E21:F21"/>
    <mergeCell ref="G21:H21"/>
    <mergeCell ref="A47:D47"/>
    <mergeCell ref="A35:H35"/>
    <mergeCell ref="HQ52:HX52"/>
    <mergeCell ref="EW52:FD52"/>
    <mergeCell ref="FE52:FL52"/>
    <mergeCell ref="FM52:FT52"/>
    <mergeCell ref="FU52:GB52"/>
    <mergeCell ref="EO52:EV52"/>
    <mergeCell ref="E43:G43"/>
    <mergeCell ref="A44:D44"/>
    <mergeCell ref="E44:G44"/>
    <mergeCell ref="A45:D45"/>
    <mergeCell ref="I9:I10"/>
    <mergeCell ref="I13:I16"/>
    <mergeCell ref="A41:D41"/>
    <mergeCell ref="A23:H23"/>
    <mergeCell ref="B25:D25"/>
    <mergeCell ref="A26:B26"/>
    <mergeCell ref="E26:F26"/>
    <mergeCell ref="G26:H26"/>
    <mergeCell ref="A27:F27"/>
    <mergeCell ref="A28:F28"/>
    <mergeCell ref="A30:C30"/>
    <mergeCell ref="A13:H13"/>
    <mergeCell ref="A14:H14"/>
    <mergeCell ref="G18:H18"/>
    <mergeCell ref="E19:F19"/>
    <mergeCell ref="E11:F11"/>
    <mergeCell ref="E17:F17"/>
    <mergeCell ref="G17:H17"/>
    <mergeCell ref="G19:H19"/>
    <mergeCell ref="A36:D36"/>
    <mergeCell ref="A22:F22"/>
    <mergeCell ref="G22:H22"/>
    <mergeCell ref="E12:H12"/>
    <mergeCell ref="G11:H11"/>
    <mergeCell ref="F1:H1"/>
    <mergeCell ref="F2:H2"/>
    <mergeCell ref="F3:H3"/>
    <mergeCell ref="G10:H10"/>
    <mergeCell ref="E7:H7"/>
    <mergeCell ref="E8:H8"/>
    <mergeCell ref="F5:H5"/>
    <mergeCell ref="D6:E6"/>
    <mergeCell ref="F6:G6"/>
    <mergeCell ref="F4:H4"/>
    <mergeCell ref="E9:H9"/>
  </mergeCells>
  <phoneticPr fontId="5" type="noConversion"/>
  <pageMargins left="0.51181102362204722" right="0.31496062992125984" top="0.55118110236220474" bottom="0.15748031496062992" header="0.31496062992125984" footer="0.31496062992125984"/>
  <pageSetup paperSize="9" scale="88" orientation="landscape" r:id="rId1"/>
  <rowBreaks count="1" manualBreakCount="1">
    <brk id="3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1"/>
  <sheetViews>
    <sheetView view="pageBreakPreview" zoomScaleNormal="100" zoomScaleSheetLayoutView="100" workbookViewId="0">
      <selection activeCell="B69" sqref="B69"/>
    </sheetView>
  </sheetViews>
  <sheetFormatPr defaultColWidth="9.109375" defaultRowHeight="15.6" x14ac:dyDescent="0.3"/>
  <cols>
    <col min="1" max="1" width="115.109375" style="30" customWidth="1"/>
    <col min="2" max="2" width="30.44140625" style="31" customWidth="1"/>
    <col min="3" max="16384" width="9.109375" style="22"/>
  </cols>
  <sheetData>
    <row r="1" spans="1:2" ht="15" customHeight="1" x14ac:dyDescent="0.3">
      <c r="A1" s="125" t="s">
        <v>31</v>
      </c>
      <c r="B1" s="125"/>
    </row>
    <row r="2" spans="1:2" s="1" customFormat="1" ht="15" customHeight="1" x14ac:dyDescent="0.3">
      <c r="A2" s="23" t="s">
        <v>32</v>
      </c>
      <c r="B2" s="23" t="s">
        <v>33</v>
      </c>
    </row>
    <row r="3" spans="1:2" s="1" customFormat="1" ht="15" customHeight="1" x14ac:dyDescent="0.3">
      <c r="A3" s="23">
        <v>1</v>
      </c>
      <c r="B3" s="23">
        <v>2</v>
      </c>
    </row>
    <row r="4" spans="1:2" s="1" customFormat="1" ht="15" customHeight="1" x14ac:dyDescent="0.3">
      <c r="A4" s="18" t="s">
        <v>34</v>
      </c>
      <c r="B4" s="24">
        <v>272367.87</v>
      </c>
    </row>
    <row r="5" spans="1:2" s="1" customFormat="1" ht="15" customHeight="1" x14ac:dyDescent="0.3">
      <c r="A5" s="18" t="s">
        <v>35</v>
      </c>
      <c r="B5" s="24"/>
    </row>
    <row r="6" spans="1:2" s="1" customFormat="1" ht="15" customHeight="1" x14ac:dyDescent="0.3">
      <c r="A6" s="18" t="s">
        <v>36</v>
      </c>
      <c r="B6" s="25">
        <v>18345.580000000002</v>
      </c>
    </row>
    <row r="7" spans="1:2" s="1" customFormat="1" ht="15" customHeight="1" x14ac:dyDescent="0.3">
      <c r="A7" s="18" t="s">
        <v>25</v>
      </c>
      <c r="B7" s="25"/>
    </row>
    <row r="8" spans="1:2" s="1" customFormat="1" ht="15" customHeight="1" x14ac:dyDescent="0.3">
      <c r="A8" s="18" t="s">
        <v>37</v>
      </c>
      <c r="B8" s="25">
        <v>7452.3</v>
      </c>
    </row>
    <row r="9" spans="1:2" s="1" customFormat="1" ht="15" customHeight="1" x14ac:dyDescent="0.3">
      <c r="A9" s="18" t="s">
        <v>38</v>
      </c>
      <c r="B9" s="24">
        <v>8147.39</v>
      </c>
    </row>
    <row r="10" spans="1:2" s="1" customFormat="1" ht="15" customHeight="1" x14ac:dyDescent="0.3">
      <c r="A10" s="18" t="s">
        <v>39</v>
      </c>
      <c r="B10" s="24"/>
    </row>
    <row r="11" spans="1:2" s="1" customFormat="1" ht="15" customHeight="1" x14ac:dyDescent="0.3">
      <c r="A11" s="18" t="s">
        <v>37</v>
      </c>
      <c r="B11" s="24">
        <v>3635.14</v>
      </c>
    </row>
    <row r="12" spans="1:2" s="1" customFormat="1" ht="15" customHeight="1" x14ac:dyDescent="0.3">
      <c r="A12" s="18" t="s">
        <v>40</v>
      </c>
      <c r="B12" s="24">
        <v>7243.87</v>
      </c>
    </row>
    <row r="13" spans="1:2" s="1" customFormat="1" ht="15" customHeight="1" x14ac:dyDescent="0.3">
      <c r="A13" s="18" t="s">
        <v>41</v>
      </c>
      <c r="B13" s="24"/>
    </row>
    <row r="14" spans="1:2" s="1" customFormat="1" ht="15" customHeight="1" x14ac:dyDescent="0.3">
      <c r="A14" s="18" t="s">
        <v>42</v>
      </c>
      <c r="B14" s="24">
        <v>6927.39</v>
      </c>
    </row>
    <row r="15" spans="1:2" s="1" customFormat="1" ht="15" customHeight="1" x14ac:dyDescent="0.3">
      <c r="A15" s="18" t="s">
        <v>43</v>
      </c>
      <c r="B15" s="24"/>
    </row>
    <row r="16" spans="1:2" s="1" customFormat="1" ht="15" customHeight="1" x14ac:dyDescent="0.3">
      <c r="A16" s="18" t="s">
        <v>44</v>
      </c>
      <c r="B16" s="24">
        <v>2892.55</v>
      </c>
    </row>
    <row r="17" spans="1:3" s="1" customFormat="1" ht="15" customHeight="1" x14ac:dyDescent="0.3">
      <c r="A17" s="18" t="s">
        <v>45</v>
      </c>
      <c r="B17" s="24">
        <v>0</v>
      </c>
    </row>
    <row r="18" spans="1:3" s="1" customFormat="1" ht="15" customHeight="1" x14ac:dyDescent="0.3">
      <c r="A18" s="18" t="s">
        <v>46</v>
      </c>
      <c r="B18" s="24"/>
    </row>
    <row r="19" spans="1:3" s="1" customFormat="1" ht="15" customHeight="1" x14ac:dyDescent="0.3">
      <c r="A19" s="18" t="s">
        <v>47</v>
      </c>
      <c r="B19" s="24">
        <v>255.07</v>
      </c>
    </row>
    <row r="20" spans="1:3" s="1" customFormat="1" ht="15" customHeight="1" x14ac:dyDescent="0.3">
      <c r="A20" s="18" t="s">
        <v>48</v>
      </c>
      <c r="B20" s="24">
        <v>61.41</v>
      </c>
    </row>
    <row r="21" spans="1:3" s="1" customFormat="1" ht="15" customHeight="1" x14ac:dyDescent="0.3">
      <c r="A21" s="18" t="s">
        <v>49</v>
      </c>
      <c r="B21" s="24">
        <v>38.9</v>
      </c>
    </row>
    <row r="22" spans="1:3" s="1" customFormat="1" ht="15" customHeight="1" x14ac:dyDescent="0.3">
      <c r="A22" s="18" t="s">
        <v>50</v>
      </c>
      <c r="B22" s="24"/>
    </row>
    <row r="23" spans="1:3" s="1" customFormat="1" ht="15" customHeight="1" x14ac:dyDescent="0.3">
      <c r="A23" s="18" t="s">
        <v>51</v>
      </c>
      <c r="B23" s="24">
        <v>3</v>
      </c>
    </row>
    <row r="24" spans="1:3" s="1" customFormat="1" ht="15" customHeight="1" x14ac:dyDescent="0.3">
      <c r="A24" s="18" t="s">
        <v>52</v>
      </c>
      <c r="B24" s="24"/>
    </row>
    <row r="25" spans="1:3" s="1" customFormat="1" ht="15" customHeight="1" x14ac:dyDescent="0.3">
      <c r="A25" s="18" t="s">
        <v>53</v>
      </c>
      <c r="B25" s="24">
        <v>18.600000000000001</v>
      </c>
    </row>
    <row r="26" spans="1:3" s="1" customFormat="1" ht="15" customHeight="1" x14ac:dyDescent="0.3">
      <c r="A26" s="18" t="s">
        <v>54</v>
      </c>
      <c r="B26" s="24"/>
    </row>
    <row r="27" spans="1:3" s="1" customFormat="1" ht="15" customHeight="1" x14ac:dyDescent="0.3">
      <c r="A27" s="18" t="s">
        <v>55</v>
      </c>
      <c r="B27" s="24">
        <v>17.3</v>
      </c>
      <c r="C27" s="26"/>
    </row>
    <row r="28" spans="1:3" s="1" customFormat="1" ht="15" customHeight="1" x14ac:dyDescent="0.3">
      <c r="A28" s="18" t="s">
        <v>56</v>
      </c>
      <c r="B28" s="24"/>
      <c r="C28" s="26"/>
    </row>
    <row r="29" spans="1:3" s="1" customFormat="1" ht="15" customHeight="1" x14ac:dyDescent="0.3">
      <c r="A29" s="18" t="s">
        <v>57</v>
      </c>
      <c r="B29" s="24"/>
      <c r="C29" s="26"/>
    </row>
    <row r="30" spans="1:3" s="1" customFormat="1" ht="15" customHeight="1" x14ac:dyDescent="0.3">
      <c r="A30" s="18" t="s">
        <v>58</v>
      </c>
      <c r="B30" s="24"/>
      <c r="C30" s="26"/>
    </row>
    <row r="31" spans="1:3" s="1" customFormat="1" ht="15" customHeight="1" x14ac:dyDescent="0.3">
      <c r="A31" s="18" t="s">
        <v>59</v>
      </c>
      <c r="B31" s="24"/>
      <c r="C31" s="26"/>
    </row>
    <row r="32" spans="1:3" s="1" customFormat="1" ht="15" customHeight="1" x14ac:dyDescent="0.3">
      <c r="A32" s="18" t="s">
        <v>60</v>
      </c>
      <c r="B32" s="24"/>
      <c r="C32" s="26"/>
    </row>
    <row r="33" spans="1:3" s="1" customFormat="1" ht="15" customHeight="1" x14ac:dyDescent="0.3">
      <c r="A33" s="18" t="s">
        <v>61</v>
      </c>
      <c r="B33" s="24"/>
      <c r="C33" s="26"/>
    </row>
    <row r="34" spans="1:3" s="1" customFormat="1" ht="15" customHeight="1" x14ac:dyDescent="0.3">
      <c r="A34" s="18" t="s">
        <v>62</v>
      </c>
      <c r="B34" s="24">
        <v>18.5</v>
      </c>
      <c r="C34" s="26"/>
    </row>
    <row r="35" spans="1:3" s="1" customFormat="1" ht="15" customHeight="1" x14ac:dyDescent="0.3">
      <c r="A35" s="18" t="s">
        <v>50</v>
      </c>
      <c r="B35" s="24"/>
      <c r="C35" s="26"/>
    </row>
    <row r="36" spans="1:3" s="1" customFormat="1" ht="15" customHeight="1" x14ac:dyDescent="0.3">
      <c r="A36" s="18" t="s">
        <v>51</v>
      </c>
      <c r="B36" s="24"/>
      <c r="C36" s="26"/>
    </row>
    <row r="37" spans="1:3" s="1" customFormat="1" ht="15" customHeight="1" x14ac:dyDescent="0.3">
      <c r="A37" s="18" t="s">
        <v>52</v>
      </c>
      <c r="B37" s="24"/>
      <c r="C37" s="26"/>
    </row>
    <row r="38" spans="1:3" s="1" customFormat="1" ht="15" customHeight="1" x14ac:dyDescent="0.3">
      <c r="A38" s="18" t="s">
        <v>53</v>
      </c>
      <c r="B38" s="24"/>
      <c r="C38" s="26"/>
    </row>
    <row r="39" spans="1:3" s="1" customFormat="1" ht="15" customHeight="1" x14ac:dyDescent="0.3">
      <c r="A39" s="18" t="s">
        <v>54</v>
      </c>
      <c r="B39" s="24"/>
      <c r="C39" s="26"/>
    </row>
    <row r="40" spans="1:3" s="1" customFormat="1" ht="15" customHeight="1" x14ac:dyDescent="0.3">
      <c r="A40" s="18" t="s">
        <v>55</v>
      </c>
      <c r="B40" s="24">
        <v>18.5</v>
      </c>
      <c r="C40" s="26"/>
    </row>
    <row r="41" spans="1:3" s="1" customFormat="1" ht="15" customHeight="1" x14ac:dyDescent="0.3">
      <c r="A41" s="18" t="s">
        <v>56</v>
      </c>
      <c r="B41" s="24"/>
      <c r="C41" s="26"/>
    </row>
    <row r="42" spans="1:3" s="1" customFormat="1" ht="15" customHeight="1" x14ac:dyDescent="0.3">
      <c r="A42" s="18" t="s">
        <v>57</v>
      </c>
      <c r="B42" s="24"/>
      <c r="C42" s="26"/>
    </row>
    <row r="43" spans="1:3" s="1" customFormat="1" ht="15" customHeight="1" x14ac:dyDescent="0.3">
      <c r="A43" s="18" t="s">
        <v>58</v>
      </c>
      <c r="B43" s="24"/>
      <c r="C43" s="26"/>
    </row>
    <row r="44" spans="1:3" s="1" customFormat="1" ht="15" customHeight="1" x14ac:dyDescent="0.3">
      <c r="A44" s="18" t="s">
        <v>63</v>
      </c>
      <c r="B44" s="24"/>
      <c r="C44" s="26"/>
    </row>
    <row r="45" spans="1:3" s="1" customFormat="1" ht="15" customHeight="1" x14ac:dyDescent="0.3">
      <c r="A45" s="18" t="s">
        <v>64</v>
      </c>
      <c r="B45" s="24"/>
      <c r="C45" s="27"/>
    </row>
    <row r="46" spans="1:3" s="1" customFormat="1" ht="15" customHeight="1" x14ac:dyDescent="0.3">
      <c r="A46" s="18" t="s">
        <v>65</v>
      </c>
      <c r="B46" s="24">
        <v>4281.3999999999996</v>
      </c>
      <c r="C46" s="27"/>
    </row>
    <row r="47" spans="1:3" s="1" customFormat="1" ht="15" customHeight="1" x14ac:dyDescent="0.3">
      <c r="A47" s="18" t="s">
        <v>66</v>
      </c>
      <c r="B47" s="24"/>
      <c r="C47" s="26"/>
    </row>
    <row r="48" spans="1:3" s="1" customFormat="1" ht="15" customHeight="1" x14ac:dyDescent="0.3">
      <c r="A48" s="18" t="s">
        <v>67</v>
      </c>
      <c r="B48" s="24"/>
      <c r="C48" s="26"/>
    </row>
    <row r="49" spans="1:3" s="1" customFormat="1" ht="15" customHeight="1" x14ac:dyDescent="0.3">
      <c r="A49" s="18" t="s">
        <v>68</v>
      </c>
      <c r="B49" s="28" t="s">
        <v>312</v>
      </c>
      <c r="C49" s="26"/>
    </row>
    <row r="50" spans="1:3" s="1" customFormat="1" ht="15" customHeight="1" x14ac:dyDescent="0.3">
      <c r="A50" s="18" t="s">
        <v>25</v>
      </c>
      <c r="B50" s="24"/>
      <c r="C50" s="26"/>
    </row>
    <row r="51" spans="1:3" s="1" customFormat="1" ht="15" customHeight="1" x14ac:dyDescent="0.3">
      <c r="A51" s="18" t="s">
        <v>69</v>
      </c>
      <c r="B51" s="24"/>
      <c r="C51" s="26"/>
    </row>
    <row r="52" spans="1:3" s="1" customFormat="1" ht="15" customHeight="1" x14ac:dyDescent="0.3">
      <c r="A52" s="18" t="s">
        <v>70</v>
      </c>
      <c r="B52" s="24">
        <v>2163.6999999999998</v>
      </c>
      <c r="C52" s="26"/>
    </row>
    <row r="53" spans="1:3" s="1" customFormat="1" ht="15" customHeight="1" x14ac:dyDescent="0.3">
      <c r="A53" s="18" t="s">
        <v>50</v>
      </c>
      <c r="B53" s="24"/>
      <c r="C53" s="26"/>
    </row>
    <row r="54" spans="1:3" s="1" customFormat="1" ht="15" customHeight="1" x14ac:dyDescent="0.3">
      <c r="A54" s="18" t="s">
        <v>71</v>
      </c>
      <c r="B54" s="24">
        <v>457</v>
      </c>
      <c r="C54" s="17"/>
    </row>
    <row r="55" spans="1:3" s="1" customFormat="1" ht="15" customHeight="1" x14ac:dyDescent="0.3">
      <c r="A55" s="18" t="s">
        <v>72</v>
      </c>
      <c r="B55" s="24"/>
      <c r="C55" s="26"/>
    </row>
    <row r="56" spans="1:3" s="1" customFormat="1" ht="15" customHeight="1" x14ac:dyDescent="0.3">
      <c r="A56" s="18" t="s">
        <v>73</v>
      </c>
      <c r="B56" s="24"/>
      <c r="C56" s="26"/>
    </row>
    <row r="57" spans="1:3" s="1" customFormat="1" ht="15" customHeight="1" x14ac:dyDescent="0.3">
      <c r="A57" s="18" t="s">
        <v>74</v>
      </c>
      <c r="B57" s="24"/>
      <c r="C57" s="26"/>
    </row>
    <row r="58" spans="1:3" s="1" customFormat="1" ht="15" customHeight="1" x14ac:dyDescent="0.3">
      <c r="A58" s="18" t="s">
        <v>75</v>
      </c>
      <c r="B58" s="24"/>
      <c r="C58" s="26"/>
    </row>
    <row r="59" spans="1:3" s="1" customFormat="1" ht="15" customHeight="1" x14ac:dyDescent="0.3">
      <c r="A59" s="18" t="s">
        <v>76</v>
      </c>
      <c r="B59" s="24"/>
      <c r="C59" s="26"/>
    </row>
    <row r="60" spans="1:3" s="1" customFormat="1" ht="15" customHeight="1" x14ac:dyDescent="0.3">
      <c r="A60" s="18" t="s">
        <v>77</v>
      </c>
      <c r="B60" s="24"/>
      <c r="C60" s="26"/>
    </row>
    <row r="61" spans="1:3" s="1" customFormat="1" ht="15" customHeight="1" x14ac:dyDescent="0.3">
      <c r="A61" s="18" t="s">
        <v>78</v>
      </c>
      <c r="B61" s="24"/>
      <c r="C61" s="26"/>
    </row>
    <row r="62" spans="1:3" s="1" customFormat="1" ht="22.5" customHeight="1" x14ac:dyDescent="0.3">
      <c r="A62" s="18" t="s">
        <v>79</v>
      </c>
      <c r="B62" s="28"/>
      <c r="C62" s="26"/>
    </row>
    <row r="63" spans="1:3" s="1" customFormat="1" ht="15" customHeight="1" x14ac:dyDescent="0.3">
      <c r="A63" s="18" t="s">
        <v>80</v>
      </c>
      <c r="B63" s="24"/>
      <c r="C63" s="26"/>
    </row>
    <row r="64" spans="1:3" s="1" customFormat="1" ht="15" customHeight="1" x14ac:dyDescent="0.3">
      <c r="A64" s="18" t="s">
        <v>81</v>
      </c>
      <c r="B64" s="28"/>
      <c r="C64" s="26"/>
    </row>
    <row r="65" spans="1:3" s="1" customFormat="1" ht="15" customHeight="1" x14ac:dyDescent="0.3">
      <c r="A65" s="18" t="s">
        <v>82</v>
      </c>
      <c r="B65" s="24"/>
      <c r="C65" s="26"/>
    </row>
    <row r="66" spans="1:3" s="1" customFormat="1" ht="15" customHeight="1" x14ac:dyDescent="0.3">
      <c r="A66" s="18" t="s">
        <v>83</v>
      </c>
      <c r="B66" s="24"/>
      <c r="C66" s="26"/>
    </row>
    <row r="67" spans="1:3" s="1" customFormat="1" ht="15" customHeight="1" x14ac:dyDescent="0.3">
      <c r="A67" s="18" t="s">
        <v>84</v>
      </c>
      <c r="B67" s="24">
        <v>292.7</v>
      </c>
      <c r="C67" s="26"/>
    </row>
    <row r="68" spans="1:3" s="1" customFormat="1" ht="15" customHeight="1" x14ac:dyDescent="0.3">
      <c r="A68" s="18" t="s">
        <v>50</v>
      </c>
      <c r="B68" s="24"/>
      <c r="C68" s="26"/>
    </row>
    <row r="69" spans="1:3" s="1" customFormat="1" ht="15" customHeight="1" x14ac:dyDescent="0.3">
      <c r="A69" s="18" t="s">
        <v>71</v>
      </c>
      <c r="B69" s="24">
        <v>97.14</v>
      </c>
      <c r="C69" s="26"/>
    </row>
    <row r="70" spans="1:3" s="1" customFormat="1" ht="15" customHeight="1" x14ac:dyDescent="0.3">
      <c r="A70" s="18" t="s">
        <v>72</v>
      </c>
      <c r="B70" s="24"/>
      <c r="C70" s="26"/>
    </row>
    <row r="71" spans="1:3" s="1" customFormat="1" ht="15" customHeight="1" x14ac:dyDescent="0.3">
      <c r="A71" s="18" t="s">
        <v>73</v>
      </c>
      <c r="B71" s="24"/>
      <c r="C71" s="26"/>
    </row>
    <row r="72" spans="1:3" s="1" customFormat="1" ht="15" customHeight="1" x14ac:dyDescent="0.3">
      <c r="A72" s="18" t="s">
        <v>85</v>
      </c>
      <c r="B72" s="24"/>
      <c r="C72" s="26"/>
    </row>
    <row r="73" spans="1:3" s="1" customFormat="1" ht="15" customHeight="1" x14ac:dyDescent="0.3">
      <c r="A73" s="18" t="s">
        <v>75</v>
      </c>
      <c r="B73" s="24"/>
      <c r="C73" s="26"/>
    </row>
    <row r="74" spans="1:3" s="1" customFormat="1" ht="15" customHeight="1" x14ac:dyDescent="0.3">
      <c r="A74" s="18" t="s">
        <v>76</v>
      </c>
      <c r="B74" s="24">
        <v>29</v>
      </c>
      <c r="C74" s="26"/>
    </row>
    <row r="75" spans="1:3" s="1" customFormat="1" ht="15" customHeight="1" x14ac:dyDescent="0.3">
      <c r="A75" s="18" t="s">
        <v>77</v>
      </c>
      <c r="B75" s="24"/>
      <c r="C75" s="26"/>
    </row>
    <row r="76" spans="1:3" s="1" customFormat="1" ht="15" customHeight="1" x14ac:dyDescent="0.3">
      <c r="A76" s="18" t="s">
        <v>78</v>
      </c>
      <c r="B76" s="24"/>
      <c r="C76" s="26"/>
    </row>
    <row r="77" spans="1:3" ht="15" customHeight="1" x14ac:dyDescent="0.3">
      <c r="A77" s="18" t="s">
        <v>79</v>
      </c>
      <c r="B77" s="29"/>
    </row>
    <row r="78" spans="1:3" ht="15" customHeight="1" x14ac:dyDescent="0.3">
      <c r="A78" s="18" t="s">
        <v>80</v>
      </c>
      <c r="B78" s="29"/>
    </row>
    <row r="79" spans="1:3" ht="15" customHeight="1" x14ac:dyDescent="0.3">
      <c r="A79" s="18" t="s">
        <v>81</v>
      </c>
      <c r="B79" s="29"/>
    </row>
    <row r="80" spans="1:3" ht="15" customHeight="1" x14ac:dyDescent="0.3">
      <c r="A80" s="18" t="s">
        <v>86</v>
      </c>
      <c r="B80" s="29"/>
    </row>
    <row r="81" spans="1:2" ht="15" customHeight="1" x14ac:dyDescent="0.3">
      <c r="A81" s="18" t="s">
        <v>83</v>
      </c>
      <c r="B81" s="29"/>
    </row>
    <row r="82" spans="1:2" ht="15" customHeight="1" x14ac:dyDescent="0.3"/>
    <row r="83" spans="1:2" ht="15" customHeight="1" x14ac:dyDescent="0.3"/>
    <row r="84" spans="1:2" ht="15" customHeight="1" x14ac:dyDescent="0.3"/>
    <row r="85" spans="1:2" ht="15" customHeight="1" x14ac:dyDescent="0.3"/>
    <row r="86" spans="1:2" ht="15" customHeight="1" x14ac:dyDescent="0.3"/>
    <row r="87" spans="1:2" ht="15" customHeight="1" x14ac:dyDescent="0.3"/>
    <row r="88" spans="1:2" ht="15" customHeight="1" x14ac:dyDescent="0.3"/>
    <row r="89" spans="1:2" ht="15" customHeight="1" x14ac:dyDescent="0.3"/>
    <row r="90" spans="1:2" ht="15" customHeight="1" x14ac:dyDescent="0.3"/>
    <row r="91" spans="1:2" ht="15" customHeight="1" x14ac:dyDescent="0.3"/>
    <row r="92" spans="1:2" ht="15" customHeight="1" x14ac:dyDescent="0.3"/>
    <row r="93" spans="1:2" ht="15" customHeight="1" x14ac:dyDescent="0.3"/>
    <row r="94" spans="1:2" ht="15" customHeight="1" x14ac:dyDescent="0.3"/>
    <row r="95" spans="1:2" ht="15" customHeight="1" x14ac:dyDescent="0.3"/>
    <row r="96" spans="1:2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</sheetData>
  <autoFilter ref="A2:C76"/>
  <mergeCells count="1">
    <mergeCell ref="A1:B1"/>
  </mergeCells>
  <phoneticPr fontId="5" type="noConversion"/>
  <pageMargins left="0.70866141732283472" right="0.70866141732283472" top="0.74803149606299213" bottom="0.35433070866141736" header="0.31496062992125984" footer="0.31496062992125984"/>
  <pageSetup paperSize="9" scale="78" orientation="landscape" horizontalDpi="180" verticalDpi="180" r:id="rId1"/>
  <rowBreaks count="1" manualBreakCount="1">
    <brk id="38" max="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1"/>
  <sheetViews>
    <sheetView view="pageBreakPreview" zoomScale="110" zoomScaleNormal="110" zoomScaleSheetLayoutView="110" workbookViewId="0">
      <selection activeCell="E96" sqref="E96"/>
    </sheetView>
  </sheetViews>
  <sheetFormatPr defaultColWidth="9.109375" defaultRowHeight="14.4" x14ac:dyDescent="0.3"/>
  <cols>
    <col min="1" max="1" width="39.88671875" style="91" customWidth="1"/>
    <col min="2" max="2" width="4.5546875" style="92" customWidth="1"/>
    <col min="3" max="3" width="5.44140625" style="92" customWidth="1"/>
    <col min="4" max="4" width="15.5546875" style="92" customWidth="1"/>
    <col min="5" max="5" width="22.6640625" style="92" customWidth="1"/>
    <col min="6" max="6" width="22" style="92" customWidth="1"/>
    <col min="7" max="7" width="5.5546875" style="92" customWidth="1"/>
    <col min="8" max="8" width="6.33203125" style="92" customWidth="1"/>
    <col min="9" max="9" width="20.33203125" style="92" customWidth="1"/>
    <col min="10" max="10" width="6.88671875" style="92" customWidth="1"/>
    <col min="11" max="16384" width="9.109375" style="66"/>
  </cols>
  <sheetData>
    <row r="1" spans="1:10" x14ac:dyDescent="0.3">
      <c r="A1" s="137" t="s">
        <v>87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x14ac:dyDescent="0.3">
      <c r="A2" s="67"/>
      <c r="B2" s="68"/>
      <c r="C2" s="68"/>
      <c r="D2" s="68"/>
      <c r="E2" s="68"/>
      <c r="F2" s="68"/>
      <c r="G2" s="68"/>
      <c r="H2" s="68"/>
      <c r="I2" s="69" t="s">
        <v>88</v>
      </c>
      <c r="J2" s="69"/>
    </row>
    <row r="3" spans="1:10" ht="12.75" customHeight="1" x14ac:dyDescent="0.3">
      <c r="A3" s="67"/>
      <c r="B3" s="68"/>
      <c r="C3" s="68"/>
      <c r="D3" s="137" t="s">
        <v>89</v>
      </c>
      <c r="E3" s="137"/>
      <c r="F3" s="137"/>
      <c r="G3" s="137"/>
      <c r="H3" s="68"/>
      <c r="I3" s="68"/>
      <c r="J3" s="68"/>
    </row>
    <row r="4" spans="1:10" x14ac:dyDescent="0.3">
      <c r="A4" s="67"/>
      <c r="B4" s="68"/>
      <c r="C4" s="68"/>
      <c r="D4" s="69" t="s">
        <v>300</v>
      </c>
      <c r="E4" s="70">
        <v>42786</v>
      </c>
      <c r="F4" s="68"/>
      <c r="G4" s="68"/>
      <c r="H4" s="68"/>
      <c r="I4" s="68"/>
      <c r="J4" s="68"/>
    </row>
    <row r="5" spans="1:10" ht="18" customHeight="1" x14ac:dyDescent="0.3">
      <c r="A5" s="67"/>
      <c r="B5" s="68"/>
      <c r="C5" s="68"/>
      <c r="D5" s="68"/>
      <c r="E5" s="142" t="s">
        <v>90</v>
      </c>
      <c r="F5" s="142"/>
      <c r="G5" s="68"/>
      <c r="H5" s="68"/>
      <c r="I5" s="68"/>
      <c r="J5" s="68"/>
    </row>
    <row r="6" spans="1:10" s="71" customFormat="1" ht="18" customHeight="1" x14ac:dyDescent="0.3">
      <c r="A6" s="138" t="s">
        <v>32</v>
      </c>
      <c r="B6" s="141" t="s">
        <v>91</v>
      </c>
      <c r="C6" s="141" t="s">
        <v>92</v>
      </c>
      <c r="D6" s="146" t="s">
        <v>93</v>
      </c>
      <c r="E6" s="143" t="s">
        <v>94</v>
      </c>
      <c r="F6" s="144"/>
      <c r="G6" s="144"/>
      <c r="H6" s="144"/>
      <c r="I6" s="144"/>
      <c r="J6" s="145"/>
    </row>
    <row r="7" spans="1:10" s="71" customFormat="1" ht="16.5" customHeight="1" x14ac:dyDescent="0.3">
      <c r="A7" s="139"/>
      <c r="B7" s="141"/>
      <c r="C7" s="141"/>
      <c r="D7" s="148"/>
      <c r="E7" s="143" t="s">
        <v>25</v>
      </c>
      <c r="F7" s="144"/>
      <c r="G7" s="144"/>
      <c r="H7" s="144"/>
      <c r="I7" s="144"/>
      <c r="J7" s="145"/>
    </row>
    <row r="8" spans="1:10" s="71" customFormat="1" ht="68.400000000000006" customHeight="1" x14ac:dyDescent="0.3">
      <c r="A8" s="139"/>
      <c r="B8" s="141"/>
      <c r="C8" s="141"/>
      <c r="D8" s="148"/>
      <c r="E8" s="145" t="s">
        <v>95</v>
      </c>
      <c r="F8" s="146" t="s">
        <v>96</v>
      </c>
      <c r="G8" s="141" t="s">
        <v>97</v>
      </c>
      <c r="H8" s="146" t="s">
        <v>98</v>
      </c>
      <c r="I8" s="141" t="s">
        <v>99</v>
      </c>
      <c r="J8" s="141"/>
    </row>
    <row r="9" spans="1:10" s="71" customFormat="1" ht="30.75" customHeight="1" x14ac:dyDescent="0.3">
      <c r="A9" s="140"/>
      <c r="B9" s="141"/>
      <c r="C9" s="141"/>
      <c r="D9" s="147"/>
      <c r="E9" s="145"/>
      <c r="F9" s="147"/>
      <c r="G9" s="141"/>
      <c r="H9" s="147"/>
      <c r="I9" s="72" t="s">
        <v>100</v>
      </c>
      <c r="J9" s="72" t="s">
        <v>101</v>
      </c>
    </row>
    <row r="10" spans="1:10" s="35" customFormat="1" ht="10.5" customHeight="1" x14ac:dyDescent="0.3">
      <c r="A10" s="73">
        <v>1</v>
      </c>
      <c r="B10" s="73">
        <v>2</v>
      </c>
      <c r="C10" s="73">
        <v>3</v>
      </c>
      <c r="D10" s="63">
        <v>4</v>
      </c>
      <c r="E10" s="63">
        <v>5</v>
      </c>
      <c r="F10" s="63">
        <v>6</v>
      </c>
      <c r="G10" s="63">
        <v>7</v>
      </c>
      <c r="H10" s="63">
        <v>8</v>
      </c>
      <c r="I10" s="63">
        <v>9</v>
      </c>
      <c r="J10" s="63">
        <v>10</v>
      </c>
    </row>
    <row r="11" spans="1:10" s="35" customFormat="1" ht="13.8" x14ac:dyDescent="0.3">
      <c r="A11" s="74" t="s">
        <v>102</v>
      </c>
      <c r="B11" s="34">
        <v>100</v>
      </c>
      <c r="C11" s="34" t="s">
        <v>103</v>
      </c>
      <c r="D11" s="57">
        <f>E11+F11+G11+H11+I11</f>
        <v>40766105.039999999</v>
      </c>
      <c r="E11" s="57">
        <f>E14</f>
        <v>31301688.829999998</v>
      </c>
      <c r="F11" s="57">
        <f>F37</f>
        <v>4041616.21</v>
      </c>
      <c r="G11" s="57">
        <f>G37</f>
        <v>0</v>
      </c>
      <c r="H11" s="57"/>
      <c r="I11" s="57">
        <f>I13+I14+I35+I36+I38+I42</f>
        <v>5422800</v>
      </c>
      <c r="J11" s="57">
        <f>J14</f>
        <v>0</v>
      </c>
    </row>
    <row r="12" spans="1:10" s="35" customFormat="1" ht="13.8" x14ac:dyDescent="0.3">
      <c r="A12" s="33" t="s">
        <v>25</v>
      </c>
      <c r="B12" s="34"/>
      <c r="C12" s="34"/>
      <c r="D12" s="75"/>
      <c r="E12" s="56"/>
      <c r="F12" s="56"/>
      <c r="G12" s="56"/>
      <c r="H12" s="56"/>
      <c r="I12" s="55"/>
      <c r="J12" s="56"/>
    </row>
    <row r="13" spans="1:10" s="35" customFormat="1" ht="13.8" x14ac:dyDescent="0.3">
      <c r="A13" s="33" t="s">
        <v>104</v>
      </c>
      <c r="B13" s="34">
        <v>110</v>
      </c>
      <c r="C13" s="34">
        <v>120</v>
      </c>
      <c r="D13" s="57">
        <f>I13</f>
        <v>522800</v>
      </c>
      <c r="E13" s="56" t="s">
        <v>103</v>
      </c>
      <c r="F13" s="56" t="s">
        <v>103</v>
      </c>
      <c r="G13" s="56" t="s">
        <v>103</v>
      </c>
      <c r="H13" s="56" t="s">
        <v>103</v>
      </c>
      <c r="I13" s="55">
        <v>522800</v>
      </c>
      <c r="J13" s="56" t="s">
        <v>103</v>
      </c>
    </row>
    <row r="14" spans="1:10" s="35" customFormat="1" ht="13.8" x14ac:dyDescent="0.3">
      <c r="A14" s="33" t="s">
        <v>105</v>
      </c>
      <c r="B14" s="34">
        <v>120</v>
      </c>
      <c r="C14" s="34">
        <v>130</v>
      </c>
      <c r="D14" s="57">
        <f>D16+D17+D18+D19+D20+D21+D22+D23+D24+D25+D26+D27+D28+D29+D30+D31+D32+D33+D34</f>
        <v>36201688.829999998</v>
      </c>
      <c r="E14" s="57">
        <f>E16+E17+E18+E19+E20+E21+E22+E23+E24+E25+E26+E27+E28+E29+E30+E31</f>
        <v>31301688.829999998</v>
      </c>
      <c r="F14" s="56" t="s">
        <v>103</v>
      </c>
      <c r="G14" s="56" t="s">
        <v>103</v>
      </c>
      <c r="H14" s="75"/>
      <c r="I14" s="57">
        <f>I16+I17+I18+I19+I20+I21+I22+I23+I24+I25+I26+I27+I28+I29+I30+I31+I32+I33+I34+I35+I36</f>
        <v>4900000</v>
      </c>
      <c r="J14" s="57">
        <f>J16+J17+J18+J19+J20+J21+J22+J23+J24+J25+J26+J27+J28+J29+J30+J31+J32+J33+J34</f>
        <v>0</v>
      </c>
    </row>
    <row r="15" spans="1:10" s="35" customFormat="1" ht="13.8" x14ac:dyDescent="0.3">
      <c r="A15" s="33" t="s">
        <v>25</v>
      </c>
      <c r="B15" s="34"/>
      <c r="C15" s="34"/>
      <c r="D15" s="75"/>
      <c r="E15" s="56"/>
      <c r="F15" s="56"/>
      <c r="G15" s="56"/>
      <c r="H15" s="56"/>
      <c r="I15" s="56"/>
      <c r="J15" s="56"/>
    </row>
    <row r="16" spans="1:10" s="35" customFormat="1" ht="35.25" customHeight="1" x14ac:dyDescent="0.3">
      <c r="A16" s="33" t="s">
        <v>106</v>
      </c>
      <c r="B16" s="34"/>
      <c r="C16" s="34"/>
      <c r="D16" s="57">
        <f>E16</f>
        <v>0</v>
      </c>
      <c r="E16" s="55">
        <v>0</v>
      </c>
      <c r="F16" s="56" t="s">
        <v>103</v>
      </c>
      <c r="G16" s="56" t="s">
        <v>103</v>
      </c>
      <c r="H16" s="56"/>
      <c r="I16" s="55">
        <v>0</v>
      </c>
      <c r="J16" s="56"/>
    </row>
    <row r="17" spans="1:10" s="35" customFormat="1" ht="24.6" customHeight="1" x14ac:dyDescent="0.3">
      <c r="A17" s="33" t="s">
        <v>107</v>
      </c>
      <c r="B17" s="34"/>
      <c r="C17" s="34"/>
      <c r="D17" s="57">
        <f t="shared" ref="D17:D31" si="0">E17</f>
        <v>0</v>
      </c>
      <c r="E17" s="55">
        <v>0</v>
      </c>
      <c r="F17" s="56" t="s">
        <v>103</v>
      </c>
      <c r="G17" s="56" t="s">
        <v>103</v>
      </c>
      <c r="H17" s="56"/>
      <c r="I17" s="55">
        <v>0</v>
      </c>
      <c r="J17" s="56"/>
    </row>
    <row r="18" spans="1:10" s="35" customFormat="1" ht="33" customHeight="1" x14ac:dyDescent="0.3">
      <c r="A18" s="76" t="s">
        <v>108</v>
      </c>
      <c r="B18" s="34"/>
      <c r="C18" s="34"/>
      <c r="D18" s="57">
        <f t="shared" si="0"/>
        <v>8186811</v>
      </c>
      <c r="E18" s="55">
        <f>7854925+256750+74346+790</f>
        <v>8186811</v>
      </c>
      <c r="F18" s="56" t="s">
        <v>103</v>
      </c>
      <c r="G18" s="56" t="s">
        <v>103</v>
      </c>
      <c r="H18" s="56">
        <v>0</v>
      </c>
      <c r="I18" s="55">
        <v>0</v>
      </c>
      <c r="J18" s="56">
        <v>0</v>
      </c>
    </row>
    <row r="19" spans="1:10" s="35" customFormat="1" ht="36" customHeight="1" x14ac:dyDescent="0.3">
      <c r="A19" s="76" t="s">
        <v>109</v>
      </c>
      <c r="B19" s="34"/>
      <c r="C19" s="34"/>
      <c r="D19" s="57">
        <f t="shared" si="0"/>
        <v>12226875</v>
      </c>
      <c r="E19" s="55">
        <f>11846625+380250</f>
        <v>12226875</v>
      </c>
      <c r="F19" s="56" t="s">
        <v>103</v>
      </c>
      <c r="G19" s="56" t="s">
        <v>103</v>
      </c>
      <c r="H19" s="56">
        <v>0</v>
      </c>
      <c r="I19" s="55">
        <v>0</v>
      </c>
      <c r="J19" s="56">
        <v>0</v>
      </c>
    </row>
    <row r="20" spans="1:10" s="35" customFormat="1" ht="37.5" customHeight="1" x14ac:dyDescent="0.3">
      <c r="A20" s="76" t="s">
        <v>110</v>
      </c>
      <c r="B20" s="34"/>
      <c r="C20" s="34"/>
      <c r="D20" s="57">
        <f t="shared" si="0"/>
        <v>3275108</v>
      </c>
      <c r="E20" s="55">
        <f>3176653+98455</f>
        <v>3275108</v>
      </c>
      <c r="F20" s="56" t="s">
        <v>103</v>
      </c>
      <c r="G20" s="56" t="s">
        <v>103</v>
      </c>
      <c r="H20" s="56">
        <v>0</v>
      </c>
      <c r="I20" s="55">
        <v>0</v>
      </c>
      <c r="J20" s="56">
        <v>0</v>
      </c>
    </row>
    <row r="21" spans="1:10" s="35" customFormat="1" ht="25.5" customHeight="1" x14ac:dyDescent="0.3">
      <c r="A21" s="33" t="s">
        <v>111</v>
      </c>
      <c r="B21" s="34"/>
      <c r="C21" s="34"/>
      <c r="D21" s="57">
        <f t="shared" si="0"/>
        <v>3864901.04</v>
      </c>
      <c r="E21" s="55">
        <f>4016602.46-62043.21-71240.64-18417.57</f>
        <v>3864901.04</v>
      </c>
      <c r="F21" s="56" t="s">
        <v>103</v>
      </c>
      <c r="G21" s="56" t="s">
        <v>103</v>
      </c>
      <c r="H21" s="56"/>
      <c r="I21" s="55">
        <v>0</v>
      </c>
      <c r="J21" s="56"/>
    </row>
    <row r="22" spans="1:10" s="35" customFormat="1" ht="31.2" customHeight="1" x14ac:dyDescent="0.3">
      <c r="A22" s="33" t="s">
        <v>112</v>
      </c>
      <c r="B22" s="34"/>
      <c r="C22" s="34"/>
      <c r="D22" s="57">
        <f t="shared" si="0"/>
        <v>0</v>
      </c>
      <c r="E22" s="55">
        <v>0</v>
      </c>
      <c r="F22" s="56" t="s">
        <v>103</v>
      </c>
      <c r="G22" s="56" t="s">
        <v>103</v>
      </c>
      <c r="H22" s="56"/>
      <c r="I22" s="55">
        <v>0</v>
      </c>
      <c r="J22" s="56"/>
    </row>
    <row r="23" spans="1:10" s="35" customFormat="1" ht="42.6" customHeight="1" x14ac:dyDescent="0.3">
      <c r="A23" s="33" t="s">
        <v>113</v>
      </c>
      <c r="B23" s="34"/>
      <c r="C23" s="34"/>
      <c r="D23" s="57">
        <f t="shared" si="0"/>
        <v>0</v>
      </c>
      <c r="E23" s="55">
        <v>0</v>
      </c>
      <c r="F23" s="56" t="s">
        <v>103</v>
      </c>
      <c r="G23" s="56" t="s">
        <v>103</v>
      </c>
      <c r="H23" s="56"/>
      <c r="I23" s="55">
        <v>0</v>
      </c>
      <c r="J23" s="56"/>
    </row>
    <row r="24" spans="1:10" s="35" customFormat="1" ht="20.399999999999999" customHeight="1" x14ac:dyDescent="0.3">
      <c r="A24" s="33" t="s">
        <v>114</v>
      </c>
      <c r="B24" s="34"/>
      <c r="C24" s="34"/>
      <c r="D24" s="57">
        <f t="shared" si="0"/>
        <v>0</v>
      </c>
      <c r="E24" s="55">
        <v>0</v>
      </c>
      <c r="F24" s="56" t="s">
        <v>103</v>
      </c>
      <c r="G24" s="56" t="s">
        <v>103</v>
      </c>
      <c r="H24" s="56"/>
      <c r="I24" s="55">
        <v>0</v>
      </c>
      <c r="J24" s="56"/>
    </row>
    <row r="25" spans="1:10" s="35" customFormat="1" ht="33.6" customHeight="1" x14ac:dyDescent="0.3">
      <c r="A25" s="33" t="s">
        <v>115</v>
      </c>
      <c r="B25" s="34"/>
      <c r="C25" s="34"/>
      <c r="D25" s="57">
        <f t="shared" si="0"/>
        <v>0</v>
      </c>
      <c r="E25" s="55">
        <v>0</v>
      </c>
      <c r="F25" s="56" t="s">
        <v>103</v>
      </c>
      <c r="G25" s="56" t="s">
        <v>103</v>
      </c>
      <c r="H25" s="56"/>
      <c r="I25" s="55">
        <v>0</v>
      </c>
      <c r="J25" s="56"/>
    </row>
    <row r="26" spans="1:10" s="35" customFormat="1" ht="44.4" customHeight="1" x14ac:dyDescent="0.3">
      <c r="A26" s="33" t="s">
        <v>116</v>
      </c>
      <c r="B26" s="34"/>
      <c r="C26" s="34"/>
      <c r="D26" s="57">
        <f t="shared" si="0"/>
        <v>0</v>
      </c>
      <c r="E26" s="55">
        <v>0</v>
      </c>
      <c r="F26" s="56" t="s">
        <v>103</v>
      </c>
      <c r="G26" s="56" t="s">
        <v>103</v>
      </c>
      <c r="H26" s="56"/>
      <c r="I26" s="55">
        <v>0</v>
      </c>
      <c r="J26" s="56"/>
    </row>
    <row r="27" spans="1:10" s="35" customFormat="1" ht="34.950000000000003" customHeight="1" x14ac:dyDescent="0.3">
      <c r="A27" s="33" t="s">
        <v>117</v>
      </c>
      <c r="B27" s="34"/>
      <c r="C27" s="34"/>
      <c r="D27" s="57">
        <f t="shared" si="0"/>
        <v>0</v>
      </c>
      <c r="E27" s="55">
        <v>0</v>
      </c>
      <c r="F27" s="56" t="s">
        <v>103</v>
      </c>
      <c r="G27" s="56" t="s">
        <v>103</v>
      </c>
      <c r="H27" s="56"/>
      <c r="I27" s="55">
        <v>0</v>
      </c>
      <c r="J27" s="56"/>
    </row>
    <row r="28" spans="1:10" s="35" customFormat="1" ht="34.950000000000003" customHeight="1" x14ac:dyDescent="0.3">
      <c r="A28" s="33" t="s">
        <v>118</v>
      </c>
      <c r="B28" s="34"/>
      <c r="C28" s="34"/>
      <c r="D28" s="57">
        <f t="shared" si="0"/>
        <v>0</v>
      </c>
      <c r="E28" s="55">
        <v>0</v>
      </c>
      <c r="F28" s="56" t="s">
        <v>103</v>
      </c>
      <c r="G28" s="56" t="s">
        <v>103</v>
      </c>
      <c r="H28" s="56"/>
      <c r="I28" s="55">
        <v>0</v>
      </c>
      <c r="J28" s="56"/>
    </row>
    <row r="29" spans="1:10" s="35" customFormat="1" ht="24" customHeight="1" x14ac:dyDescent="0.3">
      <c r="A29" s="33" t="s">
        <v>119</v>
      </c>
      <c r="B29" s="34"/>
      <c r="C29" s="34"/>
      <c r="D29" s="57">
        <f>I29</f>
        <v>0</v>
      </c>
      <c r="E29" s="55">
        <v>0</v>
      </c>
      <c r="F29" s="56" t="s">
        <v>103</v>
      </c>
      <c r="G29" s="56" t="s">
        <v>103</v>
      </c>
      <c r="H29" s="56"/>
      <c r="I29" s="55">
        <v>0</v>
      </c>
      <c r="J29" s="56"/>
    </row>
    <row r="30" spans="1:10" s="35" customFormat="1" ht="17.25" customHeight="1" x14ac:dyDescent="0.3">
      <c r="A30" s="33" t="s">
        <v>120</v>
      </c>
      <c r="B30" s="34"/>
      <c r="C30" s="34"/>
      <c r="D30" s="57">
        <f t="shared" si="0"/>
        <v>541796.25</v>
      </c>
      <c r="E30" s="55">
        <f>569217.27-27421.02</f>
        <v>541796.25</v>
      </c>
      <c r="F30" s="56" t="s">
        <v>103</v>
      </c>
      <c r="G30" s="56" t="s">
        <v>103</v>
      </c>
      <c r="H30" s="56">
        <v>0</v>
      </c>
      <c r="I30" s="55">
        <v>0</v>
      </c>
      <c r="J30" s="56">
        <v>0</v>
      </c>
    </row>
    <row r="31" spans="1:10" s="35" customFormat="1" ht="18" customHeight="1" x14ac:dyDescent="0.3">
      <c r="A31" s="33" t="s">
        <v>121</v>
      </c>
      <c r="B31" s="34"/>
      <c r="C31" s="34"/>
      <c r="D31" s="57">
        <f t="shared" si="0"/>
        <v>3206197.54</v>
      </c>
      <c r="E31" s="55">
        <v>3206197.54</v>
      </c>
      <c r="F31" s="56" t="s">
        <v>103</v>
      </c>
      <c r="G31" s="56" t="s">
        <v>103</v>
      </c>
      <c r="H31" s="56">
        <v>0</v>
      </c>
      <c r="I31" s="55">
        <v>0</v>
      </c>
      <c r="J31" s="56">
        <v>0</v>
      </c>
    </row>
    <row r="32" spans="1:10" s="35" customFormat="1" ht="18" customHeight="1" x14ac:dyDescent="0.3">
      <c r="A32" s="33" t="s">
        <v>122</v>
      </c>
      <c r="B32" s="34"/>
      <c r="C32" s="34">
        <v>130</v>
      </c>
      <c r="D32" s="57">
        <f>I32</f>
        <v>4550000</v>
      </c>
      <c r="E32" s="56" t="s">
        <v>103</v>
      </c>
      <c r="F32" s="56" t="s">
        <v>103</v>
      </c>
      <c r="G32" s="56" t="s">
        <v>103</v>
      </c>
      <c r="H32" s="56" t="s">
        <v>103</v>
      </c>
      <c r="I32" s="55">
        <v>4550000</v>
      </c>
      <c r="J32" s="56">
        <v>0</v>
      </c>
    </row>
    <row r="33" spans="1:10" s="35" customFormat="1" ht="18" customHeight="1" x14ac:dyDescent="0.3">
      <c r="A33" s="33" t="s">
        <v>123</v>
      </c>
      <c r="B33" s="34"/>
      <c r="C33" s="34">
        <v>130</v>
      </c>
      <c r="D33" s="57">
        <f>I33</f>
        <v>350000</v>
      </c>
      <c r="E33" s="56" t="s">
        <v>103</v>
      </c>
      <c r="F33" s="56" t="s">
        <v>103</v>
      </c>
      <c r="G33" s="56" t="s">
        <v>103</v>
      </c>
      <c r="H33" s="56" t="s">
        <v>103</v>
      </c>
      <c r="I33" s="55">
        <v>350000</v>
      </c>
      <c r="J33" s="56">
        <v>0</v>
      </c>
    </row>
    <row r="34" spans="1:10" s="35" customFormat="1" ht="17.399999999999999" customHeight="1" x14ac:dyDescent="0.3">
      <c r="A34" s="33" t="s">
        <v>124</v>
      </c>
      <c r="B34" s="34"/>
      <c r="C34" s="34">
        <v>130</v>
      </c>
      <c r="D34" s="57">
        <f>I34</f>
        <v>0</v>
      </c>
      <c r="E34" s="56" t="s">
        <v>103</v>
      </c>
      <c r="F34" s="56" t="s">
        <v>103</v>
      </c>
      <c r="G34" s="56" t="s">
        <v>103</v>
      </c>
      <c r="H34" s="56" t="s">
        <v>103</v>
      </c>
      <c r="I34" s="55">
        <v>0</v>
      </c>
      <c r="J34" s="56"/>
    </row>
    <row r="35" spans="1:10" s="35" customFormat="1" ht="24.6" customHeight="1" x14ac:dyDescent="0.3">
      <c r="A35" s="33" t="s">
        <v>125</v>
      </c>
      <c r="B35" s="34">
        <v>130</v>
      </c>
      <c r="C35" s="34">
        <v>140</v>
      </c>
      <c r="D35" s="57">
        <f>I35</f>
        <v>0</v>
      </c>
      <c r="E35" s="56" t="s">
        <v>103</v>
      </c>
      <c r="F35" s="56" t="s">
        <v>103</v>
      </c>
      <c r="G35" s="56" t="s">
        <v>103</v>
      </c>
      <c r="H35" s="56" t="s">
        <v>103</v>
      </c>
      <c r="I35" s="55">
        <v>0</v>
      </c>
      <c r="J35" s="56" t="s">
        <v>103</v>
      </c>
    </row>
    <row r="36" spans="1:10" s="35" customFormat="1" ht="36" customHeight="1" x14ac:dyDescent="0.3">
      <c r="A36" s="33" t="s">
        <v>126</v>
      </c>
      <c r="B36" s="34">
        <v>140</v>
      </c>
      <c r="C36" s="34"/>
      <c r="D36" s="57">
        <f>I36</f>
        <v>0</v>
      </c>
      <c r="E36" s="56" t="s">
        <v>103</v>
      </c>
      <c r="F36" s="56" t="s">
        <v>103</v>
      </c>
      <c r="G36" s="56" t="s">
        <v>103</v>
      </c>
      <c r="H36" s="56" t="s">
        <v>103</v>
      </c>
      <c r="I36" s="55">
        <v>0</v>
      </c>
      <c r="J36" s="56" t="s">
        <v>103</v>
      </c>
    </row>
    <row r="37" spans="1:10" s="35" customFormat="1" ht="22.95" customHeight="1" x14ac:dyDescent="0.3">
      <c r="A37" s="33" t="s">
        <v>127</v>
      </c>
      <c r="B37" s="34">
        <v>150</v>
      </c>
      <c r="C37" s="34">
        <v>180</v>
      </c>
      <c r="D37" s="57">
        <f>F37+G37</f>
        <v>4041616.21</v>
      </c>
      <c r="E37" s="56" t="s">
        <v>103</v>
      </c>
      <c r="F37" s="55">
        <f>4057315.21-15699</f>
        <v>4041616.21</v>
      </c>
      <c r="G37" s="55"/>
      <c r="H37" s="56" t="s">
        <v>103</v>
      </c>
      <c r="I37" s="56" t="s">
        <v>103</v>
      </c>
      <c r="J37" s="56" t="s">
        <v>103</v>
      </c>
    </row>
    <row r="38" spans="1:10" s="35" customFormat="1" ht="13.8" x14ac:dyDescent="0.3">
      <c r="A38" s="33" t="s">
        <v>128</v>
      </c>
      <c r="B38" s="34">
        <v>160</v>
      </c>
      <c r="C38" s="34">
        <v>180</v>
      </c>
      <c r="D38" s="55">
        <f>D40+D41</f>
        <v>0</v>
      </c>
      <c r="E38" s="56" t="s">
        <v>103</v>
      </c>
      <c r="F38" s="56" t="s">
        <v>103</v>
      </c>
      <c r="G38" s="56" t="s">
        <v>103</v>
      </c>
      <c r="H38" s="56" t="s">
        <v>103</v>
      </c>
      <c r="I38" s="55">
        <f>I40+I41</f>
        <v>0</v>
      </c>
      <c r="J38" s="56">
        <v>0</v>
      </c>
    </row>
    <row r="39" spans="1:10" s="35" customFormat="1" ht="13.8" x14ac:dyDescent="0.3">
      <c r="A39" s="36" t="s">
        <v>25</v>
      </c>
      <c r="B39" s="37"/>
      <c r="C39" s="37"/>
      <c r="D39" s="57"/>
      <c r="E39" s="56"/>
      <c r="F39" s="56"/>
      <c r="G39" s="56"/>
      <c r="H39" s="56"/>
      <c r="I39" s="55"/>
      <c r="J39" s="56"/>
    </row>
    <row r="40" spans="1:10" s="35" customFormat="1" ht="13.8" x14ac:dyDescent="0.3">
      <c r="A40" s="38" t="s">
        <v>129</v>
      </c>
      <c r="B40" s="37"/>
      <c r="C40" s="37">
        <v>180</v>
      </c>
      <c r="D40" s="57">
        <f>I40</f>
        <v>0</v>
      </c>
      <c r="E40" s="56" t="s">
        <v>103</v>
      </c>
      <c r="F40" s="56" t="s">
        <v>103</v>
      </c>
      <c r="G40" s="56" t="s">
        <v>103</v>
      </c>
      <c r="H40" s="56" t="s">
        <v>103</v>
      </c>
      <c r="I40" s="55"/>
      <c r="J40" s="56"/>
    </row>
    <row r="41" spans="1:10" s="35" customFormat="1" ht="13.8" x14ac:dyDescent="0.3">
      <c r="A41" s="38" t="s">
        <v>130</v>
      </c>
      <c r="B41" s="37"/>
      <c r="C41" s="37">
        <v>180</v>
      </c>
      <c r="D41" s="57">
        <f>I41</f>
        <v>0</v>
      </c>
      <c r="E41" s="56" t="s">
        <v>103</v>
      </c>
      <c r="F41" s="56" t="s">
        <v>103</v>
      </c>
      <c r="G41" s="56" t="s">
        <v>103</v>
      </c>
      <c r="H41" s="56" t="s">
        <v>103</v>
      </c>
      <c r="I41" s="55">
        <v>0</v>
      </c>
      <c r="J41" s="56"/>
    </row>
    <row r="42" spans="1:10" s="35" customFormat="1" ht="13.8" x14ac:dyDescent="0.3">
      <c r="A42" s="39" t="s">
        <v>131</v>
      </c>
      <c r="B42" s="37">
        <v>180</v>
      </c>
      <c r="C42" s="37">
        <v>400</v>
      </c>
      <c r="D42" s="55">
        <f>D44+D45+D46+D47</f>
        <v>0</v>
      </c>
      <c r="E42" s="56" t="s">
        <v>103</v>
      </c>
      <c r="F42" s="56" t="s">
        <v>103</v>
      </c>
      <c r="G42" s="56" t="s">
        <v>103</v>
      </c>
      <c r="H42" s="56" t="s">
        <v>103</v>
      </c>
      <c r="I42" s="55">
        <f>I44+I45+I46+I47</f>
        <v>0</v>
      </c>
      <c r="J42" s="56" t="s">
        <v>103</v>
      </c>
    </row>
    <row r="43" spans="1:10" s="35" customFormat="1" ht="13.8" x14ac:dyDescent="0.3">
      <c r="A43" s="36" t="s">
        <v>25</v>
      </c>
      <c r="B43" s="34"/>
      <c r="C43" s="34"/>
      <c r="D43" s="75"/>
      <c r="E43" s="56"/>
      <c r="F43" s="56"/>
      <c r="G43" s="56"/>
      <c r="H43" s="56"/>
      <c r="I43" s="55"/>
      <c r="J43" s="56"/>
    </row>
    <row r="44" spans="1:10" s="35" customFormat="1" ht="13.5" customHeight="1" x14ac:dyDescent="0.3">
      <c r="A44" s="36" t="s">
        <v>132</v>
      </c>
      <c r="B44" s="34"/>
      <c r="C44" s="34">
        <v>410</v>
      </c>
      <c r="D44" s="57">
        <f>I44</f>
        <v>0</v>
      </c>
      <c r="E44" s="56" t="s">
        <v>103</v>
      </c>
      <c r="F44" s="56" t="s">
        <v>103</v>
      </c>
      <c r="G44" s="56" t="s">
        <v>103</v>
      </c>
      <c r="H44" s="56" t="s">
        <v>103</v>
      </c>
      <c r="I44" s="55"/>
      <c r="J44" s="56" t="s">
        <v>103</v>
      </c>
    </row>
    <row r="45" spans="1:10" s="35" customFormat="1" ht="13.5" customHeight="1" x14ac:dyDescent="0.3">
      <c r="A45" s="36" t="s">
        <v>133</v>
      </c>
      <c r="B45" s="34"/>
      <c r="C45" s="34">
        <v>420</v>
      </c>
      <c r="D45" s="57">
        <f>I45</f>
        <v>0</v>
      </c>
      <c r="E45" s="56" t="s">
        <v>103</v>
      </c>
      <c r="F45" s="56" t="s">
        <v>103</v>
      </c>
      <c r="G45" s="56" t="s">
        <v>103</v>
      </c>
      <c r="H45" s="56" t="s">
        <v>103</v>
      </c>
      <c r="I45" s="55"/>
      <c r="J45" s="56" t="s">
        <v>103</v>
      </c>
    </row>
    <row r="46" spans="1:10" s="35" customFormat="1" ht="13.5" customHeight="1" x14ac:dyDescent="0.3">
      <c r="A46" s="36" t="s">
        <v>134</v>
      </c>
      <c r="B46" s="34"/>
      <c r="C46" s="34">
        <v>430</v>
      </c>
      <c r="D46" s="57">
        <f>I46</f>
        <v>0</v>
      </c>
      <c r="E46" s="56" t="s">
        <v>103</v>
      </c>
      <c r="F46" s="56" t="s">
        <v>103</v>
      </c>
      <c r="G46" s="56" t="s">
        <v>103</v>
      </c>
      <c r="H46" s="56" t="s">
        <v>103</v>
      </c>
      <c r="I46" s="55"/>
      <c r="J46" s="56" t="s">
        <v>103</v>
      </c>
    </row>
    <row r="47" spans="1:10" s="35" customFormat="1" ht="13.5" customHeight="1" x14ac:dyDescent="0.3">
      <c r="A47" s="36" t="s">
        <v>135</v>
      </c>
      <c r="B47" s="34"/>
      <c r="C47" s="34">
        <v>440</v>
      </c>
      <c r="D47" s="57">
        <f>I47</f>
        <v>0</v>
      </c>
      <c r="E47" s="56" t="s">
        <v>103</v>
      </c>
      <c r="F47" s="56" t="s">
        <v>103</v>
      </c>
      <c r="G47" s="56" t="s">
        <v>103</v>
      </c>
      <c r="H47" s="56" t="s">
        <v>103</v>
      </c>
      <c r="I47" s="55"/>
      <c r="J47" s="56" t="s">
        <v>103</v>
      </c>
    </row>
    <row r="48" spans="1:10" s="71" customFormat="1" ht="11.4" customHeight="1" x14ac:dyDescent="0.3">
      <c r="A48" s="77" t="s">
        <v>136</v>
      </c>
      <c r="B48" s="78"/>
      <c r="C48" s="79"/>
      <c r="D48" s="55">
        <f t="shared" ref="D48:J48" si="1">D49+D55+D59+D62+D71</f>
        <v>40766105.039999999</v>
      </c>
      <c r="E48" s="55">
        <f t="shared" si="1"/>
        <v>31301688.829999998</v>
      </c>
      <c r="F48" s="55">
        <f>F49+F55+F59+F62+F71</f>
        <v>4041616.2100000004</v>
      </c>
      <c r="G48" s="55">
        <f t="shared" si="1"/>
        <v>0</v>
      </c>
      <c r="H48" s="55">
        <f t="shared" si="1"/>
        <v>0</v>
      </c>
      <c r="I48" s="55">
        <f t="shared" si="1"/>
        <v>5422800</v>
      </c>
      <c r="J48" s="55">
        <f t="shared" si="1"/>
        <v>0</v>
      </c>
    </row>
    <row r="49" spans="1:10" s="71" customFormat="1" ht="13.95" customHeight="1" x14ac:dyDescent="0.3">
      <c r="A49" s="40" t="s">
        <v>137</v>
      </c>
      <c r="B49" s="34"/>
      <c r="C49" s="34"/>
      <c r="D49" s="55">
        <f t="shared" ref="D49:I49" si="2">D51+D52+D53+D54</f>
        <v>30533536.469999999</v>
      </c>
      <c r="E49" s="55">
        <f t="shared" si="2"/>
        <v>22953239</v>
      </c>
      <c r="F49" s="55">
        <f t="shared" si="2"/>
        <v>3232376.9800000004</v>
      </c>
      <c r="G49" s="55">
        <f t="shared" si="2"/>
        <v>0</v>
      </c>
      <c r="H49" s="55">
        <f t="shared" si="2"/>
        <v>0</v>
      </c>
      <c r="I49" s="55">
        <f t="shared" si="2"/>
        <v>4347920.49</v>
      </c>
      <c r="J49" s="55">
        <f>K49+L49</f>
        <v>0</v>
      </c>
    </row>
    <row r="50" spans="1:10" s="71" customFormat="1" ht="13.95" customHeight="1" x14ac:dyDescent="0.3">
      <c r="A50" s="40" t="s">
        <v>25</v>
      </c>
      <c r="B50" s="34"/>
      <c r="C50" s="34"/>
      <c r="D50" s="57"/>
      <c r="E50" s="55"/>
      <c r="F50" s="55"/>
      <c r="G50" s="55"/>
      <c r="H50" s="55"/>
      <c r="I50" s="55"/>
      <c r="J50" s="55"/>
    </row>
    <row r="51" spans="1:10" s="71" customFormat="1" ht="23.25" customHeight="1" x14ac:dyDescent="0.3">
      <c r="A51" s="40" t="s">
        <v>138</v>
      </c>
      <c r="B51" s="34">
        <v>210</v>
      </c>
      <c r="C51" s="34">
        <v>111</v>
      </c>
      <c r="D51" s="57">
        <f>E51+F51+G51+H51+I51</f>
        <v>23381602.41</v>
      </c>
      <c r="E51" s="55">
        <f>17208255.76+420430</f>
        <v>17628685.760000002</v>
      </c>
      <c r="F51" s="55">
        <v>2413499.9900000002</v>
      </c>
      <c r="G51" s="55"/>
      <c r="H51" s="55"/>
      <c r="I51" s="55">
        <v>3339416.66</v>
      </c>
      <c r="J51" s="55"/>
    </row>
    <row r="52" spans="1:10" s="71" customFormat="1" ht="23.25" customHeight="1" x14ac:dyDescent="0.3">
      <c r="A52" s="40" t="s">
        <v>139</v>
      </c>
      <c r="B52" s="34"/>
      <c r="C52" s="34">
        <v>112</v>
      </c>
      <c r="D52" s="57">
        <f>E52+F52+G52+H52+I52</f>
        <v>90690</v>
      </c>
      <c r="E52" s="55">
        <v>690</v>
      </c>
      <c r="F52" s="55">
        <v>90000</v>
      </c>
      <c r="G52" s="55"/>
      <c r="H52" s="55"/>
      <c r="I52" s="55">
        <v>0</v>
      </c>
      <c r="J52" s="55"/>
    </row>
    <row r="53" spans="1:10" s="71" customFormat="1" ht="30.75" customHeight="1" x14ac:dyDescent="0.3">
      <c r="A53" s="40" t="s">
        <v>140</v>
      </c>
      <c r="B53" s="34"/>
      <c r="C53" s="34">
        <v>119</v>
      </c>
      <c r="D53" s="57">
        <f>E53+F53+G53+H53+I53</f>
        <v>0</v>
      </c>
      <c r="E53" s="55">
        <v>0</v>
      </c>
      <c r="F53" s="55">
        <v>0</v>
      </c>
      <c r="G53" s="55"/>
      <c r="H53" s="55"/>
      <c r="I53" s="55">
        <v>0</v>
      </c>
      <c r="J53" s="55"/>
    </row>
    <row r="54" spans="1:10" s="71" customFormat="1" ht="23.25" customHeight="1" x14ac:dyDescent="0.3">
      <c r="A54" s="40" t="s">
        <v>141</v>
      </c>
      <c r="B54" s="34">
        <v>211</v>
      </c>
      <c r="C54" s="34">
        <v>119</v>
      </c>
      <c r="D54" s="57">
        <f>E54+F54+G54+H54+I54</f>
        <v>7061244.0600000005</v>
      </c>
      <c r="E54" s="55">
        <f>5196893.24+126970</f>
        <v>5323863.24</v>
      </c>
      <c r="F54" s="55">
        <v>728876.99</v>
      </c>
      <c r="G54" s="55"/>
      <c r="H54" s="55"/>
      <c r="I54" s="55">
        <v>1008503.83</v>
      </c>
      <c r="J54" s="55"/>
    </row>
    <row r="55" spans="1:10" s="71" customFormat="1" ht="39.75" customHeight="1" x14ac:dyDescent="0.3">
      <c r="A55" s="40" t="s">
        <v>142</v>
      </c>
      <c r="B55" s="34">
        <v>220</v>
      </c>
      <c r="C55" s="34">
        <v>320</v>
      </c>
      <c r="D55" s="55">
        <f>E55+F55+G55+H55+I55</f>
        <v>809239.23</v>
      </c>
      <c r="E55" s="55">
        <f t="shared" ref="E55:J55" si="3">E57+E58</f>
        <v>0</v>
      </c>
      <c r="F55" s="55">
        <f>F57+F58</f>
        <v>809239.23</v>
      </c>
      <c r="G55" s="55">
        <f t="shared" si="3"/>
        <v>0</v>
      </c>
      <c r="H55" s="55">
        <f t="shared" si="3"/>
        <v>0</v>
      </c>
      <c r="I55" s="55">
        <f>I57+I58</f>
        <v>0</v>
      </c>
      <c r="J55" s="55">
        <f t="shared" si="3"/>
        <v>0</v>
      </c>
    </row>
    <row r="56" spans="1:10" s="71" customFormat="1" ht="13.5" customHeight="1" x14ac:dyDescent="0.3">
      <c r="A56" s="40" t="s">
        <v>143</v>
      </c>
      <c r="B56" s="34"/>
      <c r="C56" s="34"/>
      <c r="D56" s="57"/>
      <c r="E56" s="55"/>
      <c r="F56" s="55"/>
      <c r="G56" s="55"/>
      <c r="H56" s="55"/>
      <c r="I56" s="55"/>
      <c r="J56" s="55"/>
    </row>
    <row r="57" spans="1:10" s="71" customFormat="1" ht="16.5" customHeight="1" x14ac:dyDescent="0.3">
      <c r="A57" s="80" t="s">
        <v>144</v>
      </c>
      <c r="B57" s="81"/>
      <c r="C57" s="37">
        <v>321</v>
      </c>
      <c r="D57" s="57">
        <f>E57+F57+G57+H57+I57</f>
        <v>0</v>
      </c>
      <c r="E57" s="55">
        <v>0</v>
      </c>
      <c r="F57" s="55">
        <v>0</v>
      </c>
      <c r="G57" s="55"/>
      <c r="H57" s="55"/>
      <c r="I57" s="55">
        <v>0</v>
      </c>
      <c r="J57" s="55"/>
    </row>
    <row r="58" spans="1:10" s="71" customFormat="1" ht="28.5" customHeight="1" x14ac:dyDescent="0.3">
      <c r="A58" s="36" t="s">
        <v>145</v>
      </c>
      <c r="B58" s="34"/>
      <c r="C58" s="34">
        <v>323</v>
      </c>
      <c r="D58" s="57">
        <f>E58+F58+G58+H58+I58</f>
        <v>809239.23</v>
      </c>
      <c r="E58" s="55"/>
      <c r="F58" s="55">
        <v>809239.23</v>
      </c>
      <c r="G58" s="55"/>
      <c r="H58" s="55"/>
      <c r="I58" s="55">
        <v>0</v>
      </c>
      <c r="J58" s="55"/>
    </row>
    <row r="59" spans="1:10" s="71" customFormat="1" ht="18" customHeight="1" x14ac:dyDescent="0.3">
      <c r="A59" s="36" t="s">
        <v>146</v>
      </c>
      <c r="B59" s="34"/>
      <c r="C59" s="34">
        <v>830</v>
      </c>
      <c r="D59" s="57">
        <f>E59+F59+G59+H59+I59</f>
        <v>0</v>
      </c>
      <c r="E59" s="55">
        <f t="shared" ref="E59:J59" si="4">E61</f>
        <v>0</v>
      </c>
      <c r="F59" s="55">
        <f t="shared" si="4"/>
        <v>0</v>
      </c>
      <c r="G59" s="55">
        <f t="shared" si="4"/>
        <v>0</v>
      </c>
      <c r="H59" s="55">
        <f t="shared" si="4"/>
        <v>0</v>
      </c>
      <c r="I59" s="55">
        <f>I61</f>
        <v>0</v>
      </c>
      <c r="J59" s="55">
        <f t="shared" si="4"/>
        <v>0</v>
      </c>
    </row>
    <row r="60" spans="1:10" s="71" customFormat="1" ht="14.25" customHeight="1" x14ac:dyDescent="0.3">
      <c r="A60" s="40" t="s">
        <v>143</v>
      </c>
      <c r="B60" s="34"/>
      <c r="C60" s="34"/>
      <c r="D60" s="57"/>
      <c r="E60" s="55"/>
      <c r="F60" s="55"/>
      <c r="G60" s="55"/>
      <c r="H60" s="55"/>
      <c r="I60" s="55"/>
      <c r="J60" s="55"/>
    </row>
    <row r="61" spans="1:10" s="71" customFormat="1" ht="78" customHeight="1" x14ac:dyDescent="0.3">
      <c r="A61" s="36" t="s">
        <v>147</v>
      </c>
      <c r="B61" s="34"/>
      <c r="C61" s="34">
        <v>831</v>
      </c>
      <c r="D61" s="57">
        <f>E61+F61+G61+H61+I61</f>
        <v>0</v>
      </c>
      <c r="E61" s="55"/>
      <c r="F61" s="55"/>
      <c r="G61" s="55"/>
      <c r="H61" s="55"/>
      <c r="I61" s="55">
        <v>0</v>
      </c>
      <c r="J61" s="55"/>
    </row>
    <row r="62" spans="1:10" s="71" customFormat="1" ht="16.5" customHeight="1" x14ac:dyDescent="0.3">
      <c r="A62" s="40" t="s">
        <v>148</v>
      </c>
      <c r="B62" s="34">
        <v>230</v>
      </c>
      <c r="C62" s="34">
        <v>850</v>
      </c>
      <c r="D62" s="57">
        <f>E62+F62+G62+H62+I62</f>
        <v>3523294.71</v>
      </c>
      <c r="E62" s="57">
        <f>E64+E68+E69</f>
        <v>3206197.54</v>
      </c>
      <c r="F62" s="57">
        <f>F64+F68+F69</f>
        <v>0</v>
      </c>
      <c r="G62" s="57">
        <f>G64+G68+G69</f>
        <v>0</v>
      </c>
      <c r="H62" s="57">
        <f>H64+H68+H69</f>
        <v>0</v>
      </c>
      <c r="I62" s="57">
        <f>I64+I68+I69</f>
        <v>317097.17</v>
      </c>
      <c r="J62" s="55">
        <f>J66+J67+J68+J69</f>
        <v>0</v>
      </c>
    </row>
    <row r="63" spans="1:10" s="71" customFormat="1" ht="14.25" customHeight="1" x14ac:dyDescent="0.3">
      <c r="A63" s="40" t="s">
        <v>143</v>
      </c>
      <c r="B63" s="34"/>
      <c r="C63" s="34"/>
      <c r="D63" s="57"/>
      <c r="E63" s="55"/>
      <c r="F63" s="55"/>
      <c r="G63" s="55"/>
      <c r="H63" s="55"/>
      <c r="I63" s="55"/>
      <c r="J63" s="55"/>
    </row>
    <row r="64" spans="1:10" s="71" customFormat="1" ht="24" customHeight="1" x14ac:dyDescent="0.3">
      <c r="A64" s="40" t="s">
        <v>149</v>
      </c>
      <c r="B64" s="41"/>
      <c r="C64" s="34">
        <v>851</v>
      </c>
      <c r="D64" s="57">
        <f t="shared" ref="D64:J64" si="5">D66+D67</f>
        <v>3523294.71</v>
      </c>
      <c r="E64" s="57">
        <f t="shared" si="5"/>
        <v>3206197.54</v>
      </c>
      <c r="F64" s="57">
        <f t="shared" si="5"/>
        <v>0</v>
      </c>
      <c r="G64" s="57">
        <f t="shared" si="5"/>
        <v>0</v>
      </c>
      <c r="H64" s="57">
        <f t="shared" si="5"/>
        <v>0</v>
      </c>
      <c r="I64" s="57">
        <f t="shared" si="5"/>
        <v>317097.17</v>
      </c>
      <c r="J64" s="57">
        <f t="shared" si="5"/>
        <v>0</v>
      </c>
    </row>
    <row r="65" spans="1:10" s="71" customFormat="1" ht="16.5" customHeight="1" x14ac:dyDescent="0.3">
      <c r="A65" s="40" t="s">
        <v>143</v>
      </c>
      <c r="B65" s="34"/>
      <c r="C65" s="34"/>
      <c r="D65" s="57"/>
      <c r="E65" s="55"/>
      <c r="F65" s="55"/>
      <c r="G65" s="55"/>
      <c r="H65" s="55"/>
      <c r="I65" s="55"/>
      <c r="J65" s="55"/>
    </row>
    <row r="66" spans="1:10" s="71" customFormat="1" ht="15.75" customHeight="1" x14ac:dyDescent="0.3">
      <c r="A66" s="40" t="s">
        <v>150</v>
      </c>
      <c r="B66" s="34"/>
      <c r="C66" s="34">
        <v>851</v>
      </c>
      <c r="D66" s="57">
        <f>E66+F66+G66+H66+I66</f>
        <v>3523294.71</v>
      </c>
      <c r="E66" s="55">
        <v>3206197.54</v>
      </c>
      <c r="F66" s="55">
        <v>0</v>
      </c>
      <c r="G66" s="55"/>
      <c r="H66" s="55"/>
      <c r="I66" s="55">
        <v>317097.17</v>
      </c>
      <c r="J66" s="55"/>
    </row>
    <row r="67" spans="1:10" s="71" customFormat="1" ht="14.25" customHeight="1" x14ac:dyDescent="0.3">
      <c r="A67" s="40" t="s">
        <v>151</v>
      </c>
      <c r="B67" s="34"/>
      <c r="C67" s="34">
        <v>851</v>
      </c>
      <c r="D67" s="57">
        <f>E67+F67+G67+H67+I67</f>
        <v>0</v>
      </c>
      <c r="E67" s="55"/>
      <c r="F67" s="55"/>
      <c r="G67" s="55"/>
      <c r="H67" s="55"/>
      <c r="I67" s="55"/>
      <c r="J67" s="55"/>
    </row>
    <row r="68" spans="1:10" s="71" customFormat="1" ht="13.8" x14ac:dyDescent="0.3">
      <c r="A68" s="40" t="s">
        <v>152</v>
      </c>
      <c r="B68" s="34"/>
      <c r="C68" s="34">
        <v>852</v>
      </c>
      <c r="D68" s="57">
        <f>E68+F68+G68+H68+I68</f>
        <v>0</v>
      </c>
      <c r="E68" s="55"/>
      <c r="F68" s="55"/>
      <c r="G68" s="55"/>
      <c r="H68" s="55"/>
      <c r="I68" s="55"/>
      <c r="J68" s="55"/>
    </row>
    <row r="69" spans="1:10" s="71" customFormat="1" ht="15" customHeight="1" x14ac:dyDescent="0.3">
      <c r="A69" s="40" t="s">
        <v>153</v>
      </c>
      <c r="B69" s="34"/>
      <c r="C69" s="34">
        <v>853</v>
      </c>
      <c r="D69" s="57">
        <f>E69+F69+G69+H69+I69</f>
        <v>0</v>
      </c>
      <c r="E69" s="55"/>
      <c r="F69" s="55"/>
      <c r="G69" s="55"/>
      <c r="H69" s="55"/>
      <c r="I69" s="55">
        <v>0</v>
      </c>
      <c r="J69" s="55"/>
    </row>
    <row r="70" spans="1:10" s="71" customFormat="1" ht="17.399999999999999" customHeight="1" x14ac:dyDescent="0.3">
      <c r="A70" s="40" t="s">
        <v>154</v>
      </c>
      <c r="B70" s="34">
        <v>240</v>
      </c>
      <c r="C70" s="34"/>
      <c r="D70" s="57">
        <f>E70+F70+G70+H70+I70</f>
        <v>0</v>
      </c>
      <c r="E70" s="55"/>
      <c r="F70" s="55"/>
      <c r="G70" s="55"/>
      <c r="H70" s="55"/>
      <c r="I70" s="55"/>
      <c r="J70" s="55"/>
    </row>
    <row r="71" spans="1:10" s="71" customFormat="1" ht="33" customHeight="1" x14ac:dyDescent="0.3">
      <c r="A71" s="40" t="s">
        <v>155</v>
      </c>
      <c r="B71" s="34"/>
      <c r="C71" s="34">
        <v>240</v>
      </c>
      <c r="D71" s="55">
        <f>D72+D73</f>
        <v>5900034.6300000008</v>
      </c>
      <c r="E71" s="55">
        <f t="shared" ref="E71:J71" si="6">E72+E73</f>
        <v>5142252.2899999991</v>
      </c>
      <c r="F71" s="55">
        <f t="shared" si="6"/>
        <v>0</v>
      </c>
      <c r="G71" s="55">
        <f t="shared" si="6"/>
        <v>0</v>
      </c>
      <c r="H71" s="55">
        <f t="shared" si="6"/>
        <v>0</v>
      </c>
      <c r="I71" s="55">
        <f t="shared" si="6"/>
        <v>757782.33999999985</v>
      </c>
      <c r="J71" s="55">
        <f t="shared" si="6"/>
        <v>0</v>
      </c>
    </row>
    <row r="72" spans="1:10" s="71" customFormat="1" ht="27.75" customHeight="1" x14ac:dyDescent="0.3">
      <c r="A72" s="40" t="s">
        <v>156</v>
      </c>
      <c r="B72" s="34">
        <v>250</v>
      </c>
      <c r="C72" s="34"/>
      <c r="D72" s="57">
        <f>E72+F72+G72+H72+I72</f>
        <v>0</v>
      </c>
      <c r="E72" s="55"/>
      <c r="F72" s="55"/>
      <c r="G72" s="55"/>
      <c r="H72" s="55"/>
      <c r="I72" s="55"/>
      <c r="J72" s="55"/>
    </row>
    <row r="73" spans="1:10" s="71" customFormat="1" ht="14.25" customHeight="1" x14ac:dyDescent="0.3">
      <c r="A73" s="40" t="s">
        <v>157</v>
      </c>
      <c r="B73" s="34">
        <v>260</v>
      </c>
      <c r="C73" s="34"/>
      <c r="D73" s="57">
        <f>D75+D84</f>
        <v>5900034.6300000008</v>
      </c>
      <c r="E73" s="57">
        <f>E75+E84</f>
        <v>5142252.2899999991</v>
      </c>
      <c r="F73" s="57">
        <f>F75+F84</f>
        <v>0</v>
      </c>
      <c r="G73" s="57">
        <f>G75+G84</f>
        <v>0</v>
      </c>
      <c r="H73" s="57">
        <f>H75+H84</f>
        <v>0</v>
      </c>
      <c r="I73" s="57">
        <f>I84</f>
        <v>757782.33999999985</v>
      </c>
      <c r="J73" s="57">
        <f>J75+J84</f>
        <v>0</v>
      </c>
    </row>
    <row r="74" spans="1:10" s="71" customFormat="1" ht="10.5" customHeight="1" x14ac:dyDescent="0.3">
      <c r="A74" s="40" t="s">
        <v>143</v>
      </c>
      <c r="B74" s="34"/>
      <c r="C74" s="34"/>
      <c r="D74" s="57"/>
      <c r="E74" s="55"/>
      <c r="F74" s="55"/>
      <c r="G74" s="55"/>
      <c r="H74" s="55"/>
      <c r="I74" s="55"/>
      <c r="J74" s="55"/>
    </row>
    <row r="75" spans="1:10" s="71" customFormat="1" ht="39" customHeight="1" x14ac:dyDescent="0.3">
      <c r="A75" s="40" t="s">
        <v>158</v>
      </c>
      <c r="B75" s="34"/>
      <c r="C75" s="34">
        <v>243</v>
      </c>
      <c r="D75" s="57">
        <f>D77+D78+D79+D80+D81+D82+D83</f>
        <v>0</v>
      </c>
      <c r="E75" s="55">
        <f>E77+E78+E79+E80+E81+E82+E83</f>
        <v>0</v>
      </c>
      <c r="F75" s="55">
        <f>F77+F78+F79+F80+F81+F82+F83</f>
        <v>0</v>
      </c>
      <c r="G75" s="55">
        <f>G77+G78+G79+G80+G81+G82+G83</f>
        <v>0</v>
      </c>
      <c r="H75" s="55">
        <f>H76+H77+H78+H79+H80+H81+H82</f>
        <v>0</v>
      </c>
      <c r="I75" s="56" t="s">
        <v>103</v>
      </c>
      <c r="J75" s="55">
        <f>J76+J77+J78+J79+J80+J81+J82</f>
        <v>0</v>
      </c>
    </row>
    <row r="76" spans="1:10" s="71" customFormat="1" ht="11.25" customHeight="1" x14ac:dyDescent="0.3">
      <c r="A76" s="40" t="s">
        <v>143</v>
      </c>
      <c r="B76" s="34"/>
      <c r="C76" s="34"/>
      <c r="D76" s="57"/>
      <c r="E76" s="55"/>
      <c r="F76" s="55"/>
      <c r="G76" s="55"/>
      <c r="H76" s="55"/>
      <c r="I76" s="55"/>
      <c r="J76" s="55"/>
    </row>
    <row r="77" spans="1:10" s="71" customFormat="1" ht="27.75" customHeight="1" x14ac:dyDescent="0.3">
      <c r="A77" s="40" t="s">
        <v>159</v>
      </c>
      <c r="B77" s="34"/>
      <c r="C77" s="34">
        <v>243</v>
      </c>
      <c r="D77" s="57">
        <f>E77+F77+G77+H77</f>
        <v>0</v>
      </c>
      <c r="E77" s="55"/>
      <c r="F77" s="55"/>
      <c r="G77" s="55"/>
      <c r="H77" s="55"/>
      <c r="I77" s="56" t="s">
        <v>103</v>
      </c>
      <c r="J77" s="55"/>
    </row>
    <row r="78" spans="1:10" s="71" customFormat="1" ht="24.75" customHeight="1" x14ac:dyDescent="0.3">
      <c r="A78" s="40" t="s">
        <v>160</v>
      </c>
      <c r="B78" s="34"/>
      <c r="C78" s="34">
        <v>243</v>
      </c>
      <c r="D78" s="57">
        <f t="shared" ref="D78:D83" si="7">E78+F78+G78+H78</f>
        <v>0</v>
      </c>
      <c r="E78" s="55"/>
      <c r="F78" s="55"/>
      <c r="G78" s="55"/>
      <c r="H78" s="55"/>
      <c r="I78" s="56" t="s">
        <v>103</v>
      </c>
      <c r="J78" s="55"/>
    </row>
    <row r="79" spans="1:10" s="71" customFormat="1" ht="24.75" customHeight="1" x14ac:dyDescent="0.3">
      <c r="A79" s="40" t="s">
        <v>161</v>
      </c>
      <c r="B79" s="34"/>
      <c r="C79" s="34">
        <v>243</v>
      </c>
      <c r="D79" s="57">
        <f>E79+F79+G79+H79</f>
        <v>0</v>
      </c>
      <c r="E79" s="55"/>
      <c r="F79" s="55"/>
      <c r="G79" s="55"/>
      <c r="H79" s="55"/>
      <c r="I79" s="56" t="s">
        <v>103</v>
      </c>
      <c r="J79" s="55"/>
    </row>
    <row r="80" spans="1:10" s="71" customFormat="1" ht="24.75" customHeight="1" x14ac:dyDescent="0.3">
      <c r="A80" s="40" t="s">
        <v>162</v>
      </c>
      <c r="B80" s="34"/>
      <c r="C80" s="34">
        <v>243</v>
      </c>
      <c r="D80" s="57">
        <f>E80+F80+G80+H80</f>
        <v>0</v>
      </c>
      <c r="E80" s="55"/>
      <c r="F80" s="55"/>
      <c r="G80" s="55"/>
      <c r="H80" s="55"/>
      <c r="I80" s="56" t="s">
        <v>103</v>
      </c>
      <c r="J80" s="55"/>
    </row>
    <row r="81" spans="1:10" s="71" customFormat="1" ht="24.75" customHeight="1" x14ac:dyDescent="0.3">
      <c r="A81" s="40" t="s">
        <v>163</v>
      </c>
      <c r="B81" s="34"/>
      <c r="C81" s="34">
        <v>243</v>
      </c>
      <c r="D81" s="57">
        <f t="shared" si="7"/>
        <v>0</v>
      </c>
      <c r="E81" s="55"/>
      <c r="F81" s="55"/>
      <c r="G81" s="55"/>
      <c r="H81" s="55"/>
      <c r="I81" s="56" t="s">
        <v>103</v>
      </c>
      <c r="J81" s="55"/>
    </row>
    <row r="82" spans="1:10" s="71" customFormat="1" ht="24.75" customHeight="1" x14ac:dyDescent="0.3">
      <c r="A82" s="40" t="s">
        <v>164</v>
      </c>
      <c r="B82" s="34"/>
      <c r="C82" s="34">
        <v>243</v>
      </c>
      <c r="D82" s="57">
        <f t="shared" si="7"/>
        <v>0</v>
      </c>
      <c r="E82" s="55"/>
      <c r="F82" s="55"/>
      <c r="G82" s="55"/>
      <c r="H82" s="55"/>
      <c r="I82" s="56" t="s">
        <v>103</v>
      </c>
      <c r="J82" s="55"/>
    </row>
    <row r="83" spans="1:10" s="71" customFormat="1" ht="24.75" customHeight="1" x14ac:dyDescent="0.3">
      <c r="A83" s="40" t="s">
        <v>165</v>
      </c>
      <c r="B83" s="34"/>
      <c r="C83" s="34">
        <v>243</v>
      </c>
      <c r="D83" s="57">
        <f t="shared" si="7"/>
        <v>0</v>
      </c>
      <c r="E83" s="55"/>
      <c r="F83" s="55"/>
      <c r="G83" s="55"/>
      <c r="H83" s="55"/>
      <c r="I83" s="56" t="s">
        <v>103</v>
      </c>
      <c r="J83" s="55"/>
    </row>
    <row r="84" spans="1:10" s="71" customFormat="1" ht="28.5" customHeight="1" x14ac:dyDescent="0.3">
      <c r="A84" s="36" t="s">
        <v>294</v>
      </c>
      <c r="B84" s="34"/>
      <c r="C84" s="34">
        <v>244</v>
      </c>
      <c r="D84" s="55">
        <f t="shared" ref="D84:J84" si="8">D86+D87+D88+D94+D95+D96+D97+D98+D99+D100</f>
        <v>5900034.6300000008</v>
      </c>
      <c r="E84" s="55">
        <f t="shared" si="8"/>
        <v>5142252.2899999991</v>
      </c>
      <c r="F84" s="55">
        <f t="shared" si="8"/>
        <v>0</v>
      </c>
      <c r="G84" s="55">
        <f t="shared" si="8"/>
        <v>0</v>
      </c>
      <c r="H84" s="55">
        <f t="shared" si="8"/>
        <v>0</v>
      </c>
      <c r="I84" s="55">
        <f t="shared" si="8"/>
        <v>757782.33999999985</v>
      </c>
      <c r="J84" s="55">
        <f t="shared" si="8"/>
        <v>0</v>
      </c>
    </row>
    <row r="85" spans="1:10" s="71" customFormat="1" ht="15" customHeight="1" x14ac:dyDescent="0.3">
      <c r="A85" s="36" t="s">
        <v>143</v>
      </c>
      <c r="B85" s="34"/>
      <c r="C85" s="34"/>
      <c r="D85" s="57"/>
      <c r="E85" s="55"/>
      <c r="F85" s="55"/>
      <c r="G85" s="55"/>
      <c r="H85" s="55"/>
      <c r="I85" s="55"/>
      <c r="J85" s="55"/>
    </row>
    <row r="86" spans="1:10" s="71" customFormat="1" ht="14.25" customHeight="1" x14ac:dyDescent="0.3">
      <c r="A86" s="40" t="s">
        <v>166</v>
      </c>
      <c r="B86" s="34"/>
      <c r="C86" s="34">
        <v>244</v>
      </c>
      <c r="D86" s="57">
        <f>E86+F86+G86+H86+I86</f>
        <v>127828.92</v>
      </c>
      <c r="E86" s="55">
        <v>124544.51</v>
      </c>
      <c r="F86" s="55"/>
      <c r="G86" s="55"/>
      <c r="H86" s="55"/>
      <c r="I86" s="55">
        <v>3284.41</v>
      </c>
      <c r="J86" s="55"/>
    </row>
    <row r="87" spans="1:10" s="71" customFormat="1" ht="18.75" customHeight="1" x14ac:dyDescent="0.3">
      <c r="A87" s="40" t="s">
        <v>159</v>
      </c>
      <c r="B87" s="34"/>
      <c r="C87" s="34">
        <v>244</v>
      </c>
      <c r="D87" s="57">
        <f>E87+F87+G87+H87+I87</f>
        <v>0</v>
      </c>
      <c r="E87" s="55">
        <v>0</v>
      </c>
      <c r="F87" s="55"/>
      <c r="G87" s="55"/>
      <c r="H87" s="55"/>
      <c r="I87" s="55">
        <v>0</v>
      </c>
      <c r="J87" s="55"/>
    </row>
    <row r="88" spans="1:10" s="71" customFormat="1" ht="24.75" customHeight="1" x14ac:dyDescent="0.3">
      <c r="A88" s="40" t="s">
        <v>167</v>
      </c>
      <c r="B88" s="34"/>
      <c r="C88" s="34">
        <v>244</v>
      </c>
      <c r="D88" s="57">
        <f>E88+F88+G88+H88+I88</f>
        <v>2167897.7799999998</v>
      </c>
      <c r="E88" s="55">
        <f>E90+E91+E92+E93</f>
        <v>1856419.96</v>
      </c>
      <c r="F88" s="55">
        <f>F90+F91+F92+F93</f>
        <v>0</v>
      </c>
      <c r="G88" s="55">
        <f>G90+G91+G92+G93</f>
        <v>0</v>
      </c>
      <c r="H88" s="55">
        <f>H90+H91+H92+H93</f>
        <v>0</v>
      </c>
      <c r="I88" s="55">
        <f>I89+I90+I91+I92+I93</f>
        <v>311477.81999999995</v>
      </c>
      <c r="J88" s="55">
        <f>J89+J90+J91+J92+J93</f>
        <v>0</v>
      </c>
    </row>
    <row r="89" spans="1:10" s="71" customFormat="1" ht="16.5" customHeight="1" x14ac:dyDescent="0.3">
      <c r="A89" s="40" t="s">
        <v>25</v>
      </c>
      <c r="B89" s="34"/>
      <c r="C89" s="34"/>
      <c r="D89" s="57"/>
      <c r="E89" s="55"/>
      <c r="F89" s="55"/>
      <c r="G89" s="55"/>
      <c r="H89" s="55"/>
      <c r="I89" s="55"/>
      <c r="J89" s="55"/>
    </row>
    <row r="90" spans="1:10" s="71" customFormat="1" ht="15" customHeight="1" x14ac:dyDescent="0.3">
      <c r="A90" s="40" t="s">
        <v>168</v>
      </c>
      <c r="B90" s="34"/>
      <c r="C90" s="34"/>
      <c r="D90" s="57">
        <f t="shared" ref="D90:D102" si="9">E90+F90+G90+H90+I90</f>
        <v>1402500.96</v>
      </c>
      <c r="E90" s="55">
        <v>1374892.55</v>
      </c>
      <c r="F90" s="55"/>
      <c r="G90" s="55"/>
      <c r="H90" s="55"/>
      <c r="I90" s="55">
        <v>27608.41</v>
      </c>
      <c r="J90" s="55"/>
    </row>
    <row r="91" spans="1:10" s="71" customFormat="1" ht="14.25" customHeight="1" x14ac:dyDescent="0.3">
      <c r="A91" s="40" t="s">
        <v>169</v>
      </c>
      <c r="B91" s="34"/>
      <c r="C91" s="34"/>
      <c r="D91" s="57">
        <f t="shared" si="9"/>
        <v>0</v>
      </c>
      <c r="E91" s="55">
        <v>0</v>
      </c>
      <c r="F91" s="55"/>
      <c r="G91" s="55"/>
      <c r="H91" s="55"/>
      <c r="I91" s="55">
        <v>0</v>
      </c>
      <c r="J91" s="55"/>
    </row>
    <row r="92" spans="1:10" s="71" customFormat="1" ht="15" customHeight="1" x14ac:dyDescent="0.3">
      <c r="A92" s="40" t="s">
        <v>170</v>
      </c>
      <c r="B92" s="34"/>
      <c r="C92" s="34"/>
      <c r="D92" s="57">
        <f t="shared" si="9"/>
        <v>579090.01</v>
      </c>
      <c r="E92" s="55">
        <v>337266.27</v>
      </c>
      <c r="F92" s="55"/>
      <c r="G92" s="55"/>
      <c r="H92" s="55"/>
      <c r="I92" s="55">
        <v>241823.74</v>
      </c>
      <c r="J92" s="55"/>
    </row>
    <row r="93" spans="1:10" s="71" customFormat="1" ht="17.25" customHeight="1" x14ac:dyDescent="0.3">
      <c r="A93" s="40" t="s">
        <v>171</v>
      </c>
      <c r="B93" s="34"/>
      <c r="C93" s="34"/>
      <c r="D93" s="57">
        <f t="shared" si="9"/>
        <v>186306.81</v>
      </c>
      <c r="E93" s="55">
        <v>144261.14000000001</v>
      </c>
      <c r="F93" s="55"/>
      <c r="G93" s="55"/>
      <c r="H93" s="55"/>
      <c r="I93" s="55">
        <v>42045.67</v>
      </c>
      <c r="J93" s="55"/>
    </row>
    <row r="94" spans="1:10" s="71" customFormat="1" ht="25.5" customHeight="1" x14ac:dyDescent="0.3">
      <c r="A94" s="40" t="s">
        <v>172</v>
      </c>
      <c r="B94" s="34"/>
      <c r="C94" s="34">
        <v>244</v>
      </c>
      <c r="D94" s="57">
        <f t="shared" si="9"/>
        <v>0</v>
      </c>
      <c r="E94" s="55"/>
      <c r="F94" s="55"/>
      <c r="G94" s="55"/>
      <c r="H94" s="55"/>
      <c r="I94" s="55"/>
      <c r="J94" s="55"/>
    </row>
    <row r="95" spans="1:10" s="71" customFormat="1" ht="25.5" customHeight="1" x14ac:dyDescent="0.3">
      <c r="A95" s="40" t="s">
        <v>160</v>
      </c>
      <c r="B95" s="34"/>
      <c r="C95" s="34">
        <v>244</v>
      </c>
      <c r="D95" s="57">
        <f t="shared" si="9"/>
        <v>1902890.7000000002</v>
      </c>
      <c r="E95" s="55">
        <f>1937723.35-179122.44</f>
        <v>1758600.9100000001</v>
      </c>
      <c r="F95" s="55"/>
      <c r="G95" s="55"/>
      <c r="H95" s="55"/>
      <c r="I95" s="55">
        <v>144289.79</v>
      </c>
      <c r="J95" s="55"/>
    </row>
    <row r="96" spans="1:10" s="71" customFormat="1" ht="25.5" customHeight="1" x14ac:dyDescent="0.3">
      <c r="A96" s="40" t="s">
        <v>161</v>
      </c>
      <c r="B96" s="34"/>
      <c r="C96" s="34">
        <v>244</v>
      </c>
      <c r="D96" s="57">
        <f t="shared" si="9"/>
        <v>453917.23</v>
      </c>
      <c r="E96" s="55">
        <v>306917.23</v>
      </c>
      <c r="F96" s="55"/>
      <c r="G96" s="55"/>
      <c r="H96" s="55"/>
      <c r="I96" s="55">
        <v>147000</v>
      </c>
      <c r="J96" s="55"/>
    </row>
    <row r="97" spans="1:10" s="71" customFormat="1" ht="25.5" customHeight="1" x14ac:dyDescent="0.3">
      <c r="A97" s="40" t="s">
        <v>162</v>
      </c>
      <c r="B97" s="34"/>
      <c r="C97" s="34">
        <v>244</v>
      </c>
      <c r="D97" s="57">
        <f t="shared" si="9"/>
        <v>910000</v>
      </c>
      <c r="E97" s="55">
        <v>875000</v>
      </c>
      <c r="F97" s="55"/>
      <c r="G97" s="55"/>
      <c r="H97" s="55"/>
      <c r="I97" s="55">
        <v>35000</v>
      </c>
      <c r="J97" s="55"/>
    </row>
    <row r="98" spans="1:10" s="71" customFormat="1" ht="25.5" customHeight="1" x14ac:dyDescent="0.3">
      <c r="A98" s="40" t="s">
        <v>163</v>
      </c>
      <c r="B98" s="34"/>
      <c r="C98" s="34">
        <v>244</v>
      </c>
      <c r="D98" s="57">
        <f t="shared" si="9"/>
        <v>0</v>
      </c>
      <c r="E98" s="55">
        <v>0</v>
      </c>
      <c r="F98" s="55"/>
      <c r="G98" s="55"/>
      <c r="H98" s="55"/>
      <c r="I98" s="55">
        <v>0</v>
      </c>
      <c r="J98" s="55"/>
    </row>
    <row r="99" spans="1:10" s="71" customFormat="1" ht="25.5" customHeight="1" x14ac:dyDescent="0.3">
      <c r="A99" s="40" t="s">
        <v>164</v>
      </c>
      <c r="B99" s="34"/>
      <c r="C99" s="34">
        <v>244</v>
      </c>
      <c r="D99" s="57">
        <f t="shared" si="9"/>
        <v>330000</v>
      </c>
      <c r="E99" s="55">
        <v>213269.68</v>
      </c>
      <c r="F99" s="55"/>
      <c r="G99" s="55"/>
      <c r="H99" s="55"/>
      <c r="I99" s="55">
        <v>116730.32</v>
      </c>
      <c r="J99" s="55"/>
    </row>
    <row r="100" spans="1:10" s="71" customFormat="1" ht="15" customHeight="1" x14ac:dyDescent="0.3">
      <c r="A100" s="40" t="s">
        <v>165</v>
      </c>
      <c r="B100" s="34"/>
      <c r="C100" s="34">
        <v>244</v>
      </c>
      <c r="D100" s="57">
        <f t="shared" si="9"/>
        <v>7500</v>
      </c>
      <c r="E100" s="55">
        <v>7500</v>
      </c>
      <c r="F100" s="55">
        <v>0</v>
      </c>
      <c r="G100" s="55"/>
      <c r="H100" s="55"/>
      <c r="I100" s="55"/>
      <c r="J100" s="55"/>
    </row>
    <row r="101" spans="1:10" s="71" customFormat="1" ht="15" customHeight="1" x14ac:dyDescent="0.3">
      <c r="A101" s="36" t="s">
        <v>173</v>
      </c>
      <c r="B101" s="34">
        <v>300</v>
      </c>
      <c r="C101" s="34" t="s">
        <v>103</v>
      </c>
      <c r="D101" s="57">
        <f t="shared" si="9"/>
        <v>0</v>
      </c>
      <c r="E101" s="55">
        <f t="shared" ref="E101:J101" si="10">E103+E104</f>
        <v>0</v>
      </c>
      <c r="F101" s="55">
        <f t="shared" si="10"/>
        <v>0</v>
      </c>
      <c r="G101" s="55">
        <f t="shared" si="10"/>
        <v>0</v>
      </c>
      <c r="H101" s="55">
        <f t="shared" si="10"/>
        <v>0</v>
      </c>
      <c r="I101" s="55">
        <f t="shared" si="10"/>
        <v>0</v>
      </c>
      <c r="J101" s="55">
        <f t="shared" si="10"/>
        <v>0</v>
      </c>
    </row>
    <row r="102" spans="1:10" s="71" customFormat="1" ht="15" customHeight="1" x14ac:dyDescent="0.3">
      <c r="A102" s="36" t="s">
        <v>143</v>
      </c>
      <c r="B102" s="34"/>
      <c r="C102" s="41"/>
      <c r="D102" s="57">
        <f t="shared" si="9"/>
        <v>0</v>
      </c>
      <c r="E102" s="55"/>
      <c r="F102" s="55"/>
      <c r="G102" s="55"/>
      <c r="H102" s="55"/>
      <c r="I102" s="55"/>
      <c r="J102" s="55"/>
    </row>
    <row r="103" spans="1:10" s="71" customFormat="1" ht="15" customHeight="1" x14ac:dyDescent="0.3">
      <c r="A103" s="36" t="s">
        <v>174</v>
      </c>
      <c r="B103" s="81">
        <v>310</v>
      </c>
      <c r="C103" s="82"/>
      <c r="D103" s="57">
        <f t="shared" ref="D103:D110" si="11">E103+F103+G103+H103+I103</f>
        <v>0</v>
      </c>
      <c r="E103" s="55"/>
      <c r="F103" s="55"/>
      <c r="G103" s="55"/>
      <c r="H103" s="55"/>
      <c r="I103" s="55"/>
      <c r="J103" s="55"/>
    </row>
    <row r="104" spans="1:10" ht="15" customHeight="1" x14ac:dyDescent="0.3">
      <c r="A104" s="36" t="s">
        <v>175</v>
      </c>
      <c r="B104" s="34">
        <v>320</v>
      </c>
      <c r="C104" s="34"/>
      <c r="D104" s="57">
        <f t="shared" si="11"/>
        <v>0</v>
      </c>
      <c r="E104" s="55"/>
      <c r="F104" s="55"/>
      <c r="G104" s="55"/>
      <c r="H104" s="55"/>
      <c r="I104" s="55"/>
      <c r="J104" s="55"/>
    </row>
    <row r="105" spans="1:10" ht="15" customHeight="1" x14ac:dyDescent="0.3">
      <c r="A105" s="36" t="s">
        <v>176</v>
      </c>
      <c r="B105" s="34">
        <v>400</v>
      </c>
      <c r="C105" s="34"/>
      <c r="D105" s="57">
        <f t="shared" si="11"/>
        <v>0</v>
      </c>
      <c r="E105" s="55">
        <f t="shared" ref="E105:J105" si="12">E107+E108</f>
        <v>0</v>
      </c>
      <c r="F105" s="55">
        <f t="shared" si="12"/>
        <v>0</v>
      </c>
      <c r="G105" s="55">
        <f t="shared" si="12"/>
        <v>0</v>
      </c>
      <c r="H105" s="55">
        <f t="shared" si="12"/>
        <v>0</v>
      </c>
      <c r="I105" s="55">
        <f t="shared" si="12"/>
        <v>0</v>
      </c>
      <c r="J105" s="55">
        <f t="shared" si="12"/>
        <v>0</v>
      </c>
    </row>
    <row r="106" spans="1:10" ht="15" customHeight="1" x14ac:dyDescent="0.3">
      <c r="A106" s="36" t="s">
        <v>143</v>
      </c>
      <c r="B106" s="34"/>
      <c r="C106" s="41"/>
      <c r="D106" s="57">
        <f t="shared" si="11"/>
        <v>0</v>
      </c>
      <c r="E106" s="55"/>
      <c r="F106" s="55"/>
      <c r="G106" s="55"/>
      <c r="H106" s="55"/>
      <c r="I106" s="55"/>
      <c r="J106" s="55"/>
    </row>
    <row r="107" spans="1:10" ht="15" customHeight="1" x14ac:dyDescent="0.3">
      <c r="A107" s="36" t="s">
        <v>177</v>
      </c>
      <c r="B107" s="81">
        <v>410</v>
      </c>
      <c r="C107" s="82"/>
      <c r="D107" s="57">
        <f t="shared" si="11"/>
        <v>0</v>
      </c>
      <c r="E107" s="55"/>
      <c r="F107" s="55"/>
      <c r="G107" s="55"/>
      <c r="H107" s="55"/>
      <c r="I107" s="55"/>
      <c r="J107" s="55"/>
    </row>
    <row r="108" spans="1:10" ht="15" customHeight="1" x14ac:dyDescent="0.3">
      <c r="A108" s="36" t="s">
        <v>178</v>
      </c>
      <c r="B108" s="34">
        <v>420</v>
      </c>
      <c r="C108" s="34"/>
      <c r="D108" s="57">
        <f t="shared" si="11"/>
        <v>0</v>
      </c>
      <c r="E108" s="55"/>
      <c r="F108" s="55"/>
      <c r="G108" s="55"/>
      <c r="H108" s="55"/>
      <c r="I108" s="55"/>
      <c r="J108" s="55"/>
    </row>
    <row r="109" spans="1:10" ht="15" customHeight="1" x14ac:dyDescent="0.3">
      <c r="A109" s="36" t="s">
        <v>179</v>
      </c>
      <c r="B109" s="34">
        <v>500</v>
      </c>
      <c r="C109" s="34" t="s">
        <v>103</v>
      </c>
      <c r="D109" s="57">
        <f t="shared" si="11"/>
        <v>0</v>
      </c>
      <c r="E109" s="55">
        <v>0</v>
      </c>
      <c r="F109" s="55">
        <v>0</v>
      </c>
      <c r="G109" s="55"/>
      <c r="H109" s="55"/>
      <c r="I109" s="55">
        <v>0</v>
      </c>
      <c r="J109" s="55"/>
    </row>
    <row r="110" spans="1:10" ht="15" customHeight="1" x14ac:dyDescent="0.3">
      <c r="A110" s="36" t="s">
        <v>180</v>
      </c>
      <c r="B110" s="34">
        <v>600</v>
      </c>
      <c r="C110" s="34" t="s">
        <v>103</v>
      </c>
      <c r="D110" s="57">
        <f t="shared" si="11"/>
        <v>0</v>
      </c>
      <c r="E110" s="55">
        <f t="shared" ref="E110:J110" si="13">E109+E11-E48</f>
        <v>0</v>
      </c>
      <c r="F110" s="55">
        <f t="shared" si="13"/>
        <v>0</v>
      </c>
      <c r="G110" s="55">
        <f t="shared" si="13"/>
        <v>0</v>
      </c>
      <c r="H110" s="55">
        <f t="shared" si="13"/>
        <v>0</v>
      </c>
      <c r="I110" s="55">
        <f t="shared" si="13"/>
        <v>0</v>
      </c>
      <c r="J110" s="55">
        <f t="shared" si="13"/>
        <v>0</v>
      </c>
    </row>
    <row r="111" spans="1:10" ht="28.5" customHeight="1" x14ac:dyDescent="0.3">
      <c r="A111" s="67"/>
      <c r="B111" s="68"/>
      <c r="C111" s="68"/>
      <c r="D111" s="127" t="s">
        <v>89</v>
      </c>
      <c r="E111" s="127"/>
      <c r="F111" s="127"/>
      <c r="G111" s="127"/>
      <c r="H111" s="83"/>
      <c r="I111" s="83"/>
      <c r="J111" s="83"/>
    </row>
    <row r="112" spans="1:10" x14ac:dyDescent="0.3">
      <c r="A112" s="67"/>
      <c r="B112" s="68"/>
      <c r="C112" s="68"/>
      <c r="D112" s="127" t="s">
        <v>306</v>
      </c>
      <c r="E112" s="127"/>
      <c r="F112" s="127"/>
      <c r="G112" s="127"/>
      <c r="H112" s="83"/>
      <c r="I112" s="83"/>
      <c r="J112" s="83"/>
    </row>
    <row r="113" spans="1:10" ht="18.75" customHeight="1" x14ac:dyDescent="0.3">
      <c r="A113" s="67"/>
      <c r="B113" s="68"/>
      <c r="C113" s="68"/>
      <c r="D113" s="83"/>
      <c r="E113" s="128" t="s">
        <v>181</v>
      </c>
      <c r="F113" s="128"/>
      <c r="G113" s="83"/>
      <c r="H113" s="83"/>
      <c r="I113" s="83"/>
      <c r="J113" s="83"/>
    </row>
    <row r="114" spans="1:10" s="84" customFormat="1" ht="21" customHeight="1" x14ac:dyDescent="0.3">
      <c r="A114" s="134" t="s">
        <v>32</v>
      </c>
      <c r="B114" s="129" t="s">
        <v>91</v>
      </c>
      <c r="C114" s="129" t="s">
        <v>92</v>
      </c>
      <c r="D114" s="130" t="s">
        <v>93</v>
      </c>
      <c r="E114" s="149" t="s">
        <v>94</v>
      </c>
      <c r="F114" s="150"/>
      <c r="G114" s="150"/>
      <c r="H114" s="150"/>
      <c r="I114" s="150"/>
      <c r="J114" s="133"/>
    </row>
    <row r="115" spans="1:10" s="84" customFormat="1" ht="16.5" customHeight="1" x14ac:dyDescent="0.3">
      <c r="A115" s="135"/>
      <c r="B115" s="129"/>
      <c r="C115" s="129"/>
      <c r="D115" s="131"/>
      <c r="E115" s="149" t="s">
        <v>25</v>
      </c>
      <c r="F115" s="150"/>
      <c r="G115" s="150"/>
      <c r="H115" s="150"/>
      <c r="I115" s="150"/>
      <c r="J115" s="133"/>
    </row>
    <row r="116" spans="1:10" s="84" customFormat="1" ht="68.400000000000006" customHeight="1" x14ac:dyDescent="0.3">
      <c r="A116" s="135"/>
      <c r="B116" s="129"/>
      <c r="C116" s="129"/>
      <c r="D116" s="131"/>
      <c r="E116" s="133" t="s">
        <v>95</v>
      </c>
      <c r="F116" s="130" t="s">
        <v>96</v>
      </c>
      <c r="G116" s="129" t="s">
        <v>97</v>
      </c>
      <c r="H116" s="130" t="s">
        <v>98</v>
      </c>
      <c r="I116" s="129" t="s">
        <v>99</v>
      </c>
      <c r="J116" s="129"/>
    </row>
    <row r="117" spans="1:10" s="84" customFormat="1" ht="35.25" customHeight="1" x14ac:dyDescent="0.3">
      <c r="A117" s="136"/>
      <c r="B117" s="129"/>
      <c r="C117" s="129"/>
      <c r="D117" s="132"/>
      <c r="E117" s="133"/>
      <c r="F117" s="132"/>
      <c r="G117" s="129"/>
      <c r="H117" s="132"/>
      <c r="I117" s="85" t="s">
        <v>100</v>
      </c>
      <c r="J117" s="85" t="s">
        <v>101</v>
      </c>
    </row>
    <row r="118" spans="1:10" s="35" customFormat="1" ht="13.8" x14ac:dyDescent="0.3">
      <c r="A118" s="73">
        <v>1</v>
      </c>
      <c r="B118" s="73">
        <v>2</v>
      </c>
      <c r="C118" s="73">
        <v>3</v>
      </c>
      <c r="D118" s="56">
        <v>4</v>
      </c>
      <c r="E118" s="56">
        <v>5</v>
      </c>
      <c r="F118" s="56">
        <v>6</v>
      </c>
      <c r="G118" s="56">
        <v>7</v>
      </c>
      <c r="H118" s="56">
        <v>8</v>
      </c>
      <c r="I118" s="56">
        <v>9</v>
      </c>
      <c r="J118" s="56">
        <v>10</v>
      </c>
    </row>
    <row r="119" spans="1:10" s="64" customFormat="1" ht="10.199999999999999" x14ac:dyDescent="0.3">
      <c r="A119" s="74" t="s">
        <v>102</v>
      </c>
      <c r="B119" s="34">
        <v>100</v>
      </c>
      <c r="C119" s="34" t="s">
        <v>103</v>
      </c>
      <c r="D119" s="65">
        <f>E119+F119+G119+H119+I119</f>
        <v>36405943.269999996</v>
      </c>
      <c r="E119" s="65">
        <f>E122</f>
        <v>30933411.27</v>
      </c>
      <c r="F119" s="65">
        <f>F145</f>
        <v>0</v>
      </c>
      <c r="G119" s="65">
        <f>G145</f>
        <v>0</v>
      </c>
      <c r="H119" s="65"/>
      <c r="I119" s="65">
        <f>I121+I122+I143+I144+I146+I150</f>
        <v>5472532</v>
      </c>
      <c r="J119" s="65">
        <f>J122</f>
        <v>0</v>
      </c>
    </row>
    <row r="120" spans="1:10" s="64" customFormat="1" ht="10.199999999999999" x14ac:dyDescent="0.3">
      <c r="A120" s="33" t="s">
        <v>25</v>
      </c>
      <c r="B120" s="34"/>
      <c r="C120" s="34"/>
      <c r="D120" s="86"/>
      <c r="E120" s="63"/>
      <c r="F120" s="63"/>
      <c r="G120" s="63"/>
      <c r="H120" s="63"/>
      <c r="I120" s="62"/>
      <c r="J120" s="63"/>
    </row>
    <row r="121" spans="1:10" s="64" customFormat="1" ht="10.199999999999999" x14ac:dyDescent="0.3">
      <c r="A121" s="33" t="s">
        <v>104</v>
      </c>
      <c r="B121" s="34">
        <v>110</v>
      </c>
      <c r="C121" s="34">
        <v>120</v>
      </c>
      <c r="D121" s="65">
        <f>I121</f>
        <v>562532</v>
      </c>
      <c r="E121" s="63" t="s">
        <v>103</v>
      </c>
      <c r="F121" s="63" t="s">
        <v>103</v>
      </c>
      <c r="G121" s="63" t="s">
        <v>103</v>
      </c>
      <c r="H121" s="63" t="s">
        <v>103</v>
      </c>
      <c r="I121" s="62">
        <v>562532</v>
      </c>
      <c r="J121" s="63" t="s">
        <v>103</v>
      </c>
    </row>
    <row r="122" spans="1:10" s="64" customFormat="1" ht="10.199999999999999" x14ac:dyDescent="0.3">
      <c r="A122" s="33" t="s">
        <v>105</v>
      </c>
      <c r="B122" s="34">
        <v>120</v>
      </c>
      <c r="C122" s="34">
        <v>130</v>
      </c>
      <c r="D122" s="65">
        <f>D124+D125+D126+D127+D128+D129+D130+D131+D132+D133+D134+D135+D136+D137+D138+D139+D140+D141+D142</f>
        <v>35843411.269999996</v>
      </c>
      <c r="E122" s="65">
        <f>E124+E125+E126+E127+E128+E129+E130+E131+E132+E133+E134+E135+E136+E137+E138+E139</f>
        <v>30933411.27</v>
      </c>
      <c r="F122" s="63" t="s">
        <v>103</v>
      </c>
      <c r="G122" s="63" t="s">
        <v>103</v>
      </c>
      <c r="H122" s="86"/>
      <c r="I122" s="65">
        <f>I124+I125+I126+I127+I128+I129+I130+I131+I132+I133+I134+I135+I136+I137+I138+I139+I140+I141+I142+I143+I144</f>
        <v>4910000</v>
      </c>
      <c r="J122" s="65">
        <f>J124+J125+J126+J127+J128+J129+J130+J131+J132+J133+J134+J135+J136+J137+J138+J139+J140+J141+J142</f>
        <v>0</v>
      </c>
    </row>
    <row r="123" spans="1:10" s="64" customFormat="1" ht="10.199999999999999" x14ac:dyDescent="0.3">
      <c r="A123" s="33" t="s">
        <v>25</v>
      </c>
      <c r="B123" s="34"/>
      <c r="C123" s="34"/>
      <c r="D123" s="86"/>
      <c r="E123" s="63"/>
      <c r="F123" s="63"/>
      <c r="G123" s="63"/>
      <c r="H123" s="63"/>
      <c r="I123" s="63"/>
      <c r="J123" s="63"/>
    </row>
    <row r="124" spans="1:10" s="64" customFormat="1" ht="35.25" customHeight="1" x14ac:dyDescent="0.3">
      <c r="A124" s="33" t="s">
        <v>106</v>
      </c>
      <c r="B124" s="34"/>
      <c r="C124" s="34"/>
      <c r="D124" s="65">
        <f>E124</f>
        <v>0</v>
      </c>
      <c r="E124" s="62">
        <v>0</v>
      </c>
      <c r="F124" s="63" t="s">
        <v>103</v>
      </c>
      <c r="G124" s="63" t="s">
        <v>103</v>
      </c>
      <c r="H124" s="63"/>
      <c r="I124" s="62">
        <v>0</v>
      </c>
      <c r="J124" s="63"/>
    </row>
    <row r="125" spans="1:10" s="64" customFormat="1" ht="24.6" customHeight="1" x14ac:dyDescent="0.3">
      <c r="A125" s="33" t="s">
        <v>107</v>
      </c>
      <c r="B125" s="34"/>
      <c r="C125" s="34"/>
      <c r="D125" s="65">
        <f t="shared" ref="D125:D136" si="14">E125</f>
        <v>0</v>
      </c>
      <c r="E125" s="62">
        <v>0</v>
      </c>
      <c r="F125" s="63" t="s">
        <v>103</v>
      </c>
      <c r="G125" s="63" t="s">
        <v>103</v>
      </c>
      <c r="H125" s="63"/>
      <c r="I125" s="62">
        <v>0</v>
      </c>
      <c r="J125" s="63"/>
    </row>
    <row r="126" spans="1:10" s="64" customFormat="1" ht="33" customHeight="1" x14ac:dyDescent="0.3">
      <c r="A126" s="76" t="s">
        <v>108</v>
      </c>
      <c r="B126" s="34"/>
      <c r="C126" s="34"/>
      <c r="D126" s="65">
        <f t="shared" si="14"/>
        <v>8052586</v>
      </c>
      <c r="E126" s="62">
        <f>7795046+257540</f>
        <v>8052586</v>
      </c>
      <c r="F126" s="63" t="s">
        <v>103</v>
      </c>
      <c r="G126" s="63" t="s">
        <v>103</v>
      </c>
      <c r="H126" s="63">
        <v>0</v>
      </c>
      <c r="I126" s="62">
        <v>0</v>
      </c>
      <c r="J126" s="63">
        <v>0</v>
      </c>
    </row>
    <row r="127" spans="1:10" s="64" customFormat="1" ht="36" customHeight="1" x14ac:dyDescent="0.3">
      <c r="A127" s="76" t="s">
        <v>109</v>
      </c>
      <c r="B127" s="34"/>
      <c r="C127" s="34"/>
      <c r="D127" s="65">
        <f t="shared" si="14"/>
        <v>11901000</v>
      </c>
      <c r="E127" s="62">
        <f>11520750+380250</f>
        <v>11901000</v>
      </c>
      <c r="F127" s="63" t="s">
        <v>103</v>
      </c>
      <c r="G127" s="63" t="s">
        <v>103</v>
      </c>
      <c r="H127" s="63">
        <v>0</v>
      </c>
      <c r="I127" s="62">
        <v>0</v>
      </c>
      <c r="J127" s="63">
        <v>0</v>
      </c>
    </row>
    <row r="128" spans="1:10" s="64" customFormat="1" ht="37.5" customHeight="1" x14ac:dyDescent="0.3">
      <c r="A128" s="76" t="s">
        <v>110</v>
      </c>
      <c r="B128" s="34"/>
      <c r="C128" s="34"/>
      <c r="D128" s="65">
        <f t="shared" si="14"/>
        <v>3187808</v>
      </c>
      <c r="E128" s="62">
        <f>3089353+98455</f>
        <v>3187808</v>
      </c>
      <c r="F128" s="63" t="s">
        <v>103</v>
      </c>
      <c r="G128" s="63" t="s">
        <v>103</v>
      </c>
      <c r="H128" s="63">
        <v>0</v>
      </c>
      <c r="I128" s="62">
        <v>0</v>
      </c>
      <c r="J128" s="63">
        <v>0</v>
      </c>
    </row>
    <row r="129" spans="1:10" s="64" customFormat="1" ht="25.5" customHeight="1" x14ac:dyDescent="0.3">
      <c r="A129" s="33" t="s">
        <v>111</v>
      </c>
      <c r="B129" s="34"/>
      <c r="C129" s="34"/>
      <c r="D129" s="65">
        <f t="shared" si="14"/>
        <v>4016602.46</v>
      </c>
      <c r="E129" s="62">
        <v>4016602.46</v>
      </c>
      <c r="F129" s="63" t="s">
        <v>103</v>
      </c>
      <c r="G129" s="63" t="s">
        <v>103</v>
      </c>
      <c r="H129" s="63"/>
      <c r="I129" s="62">
        <v>0</v>
      </c>
      <c r="J129" s="63"/>
    </row>
    <row r="130" spans="1:10" s="64" customFormat="1" ht="30.6" customHeight="1" x14ac:dyDescent="0.3">
      <c r="A130" s="33" t="s">
        <v>112</v>
      </c>
      <c r="B130" s="34"/>
      <c r="C130" s="34"/>
      <c r="D130" s="65">
        <f t="shared" si="14"/>
        <v>0</v>
      </c>
      <c r="E130" s="62">
        <v>0</v>
      </c>
      <c r="F130" s="63" t="s">
        <v>103</v>
      </c>
      <c r="G130" s="63" t="s">
        <v>103</v>
      </c>
      <c r="H130" s="63"/>
      <c r="I130" s="62">
        <v>0</v>
      </c>
      <c r="J130" s="63"/>
    </row>
    <row r="131" spans="1:10" s="64" customFormat="1" ht="43.2" customHeight="1" x14ac:dyDescent="0.3">
      <c r="A131" s="33" t="s">
        <v>113</v>
      </c>
      <c r="B131" s="34"/>
      <c r="C131" s="34"/>
      <c r="D131" s="65">
        <f t="shared" si="14"/>
        <v>0</v>
      </c>
      <c r="E131" s="62">
        <v>0</v>
      </c>
      <c r="F131" s="63" t="s">
        <v>103</v>
      </c>
      <c r="G131" s="63" t="s">
        <v>103</v>
      </c>
      <c r="H131" s="63"/>
      <c r="I131" s="62">
        <v>0</v>
      </c>
      <c r="J131" s="63"/>
    </row>
    <row r="132" spans="1:10" s="64" customFormat="1" ht="20.399999999999999" customHeight="1" x14ac:dyDescent="0.3">
      <c r="A132" s="33" t="s">
        <v>114</v>
      </c>
      <c r="B132" s="34"/>
      <c r="C132" s="34"/>
      <c r="D132" s="65">
        <f t="shared" si="14"/>
        <v>0</v>
      </c>
      <c r="E132" s="62">
        <v>0</v>
      </c>
      <c r="F132" s="63" t="s">
        <v>103</v>
      </c>
      <c r="G132" s="63" t="s">
        <v>103</v>
      </c>
      <c r="H132" s="63"/>
      <c r="I132" s="62">
        <v>0</v>
      </c>
      <c r="J132" s="63"/>
    </row>
    <row r="133" spans="1:10" s="64" customFormat="1" ht="30.6" customHeight="1" x14ac:dyDescent="0.3">
      <c r="A133" s="33" t="s">
        <v>115</v>
      </c>
      <c r="B133" s="34"/>
      <c r="C133" s="34"/>
      <c r="D133" s="65">
        <f t="shared" si="14"/>
        <v>0</v>
      </c>
      <c r="E133" s="62">
        <v>0</v>
      </c>
      <c r="F133" s="63" t="s">
        <v>103</v>
      </c>
      <c r="G133" s="63" t="s">
        <v>103</v>
      </c>
      <c r="H133" s="63"/>
      <c r="I133" s="62">
        <v>0</v>
      </c>
      <c r="J133" s="63"/>
    </row>
    <row r="134" spans="1:10" s="64" customFormat="1" ht="48.75" customHeight="1" x14ac:dyDescent="0.3">
      <c r="A134" s="33" t="s">
        <v>116</v>
      </c>
      <c r="B134" s="34"/>
      <c r="C134" s="34"/>
      <c r="D134" s="65">
        <f t="shared" si="14"/>
        <v>0</v>
      </c>
      <c r="E134" s="62">
        <v>0</v>
      </c>
      <c r="F134" s="63" t="s">
        <v>103</v>
      </c>
      <c r="G134" s="63" t="s">
        <v>103</v>
      </c>
      <c r="H134" s="63"/>
      <c r="I134" s="62">
        <v>0</v>
      </c>
      <c r="J134" s="63"/>
    </row>
    <row r="135" spans="1:10" s="64" customFormat="1" ht="37.5" customHeight="1" x14ac:dyDescent="0.3">
      <c r="A135" s="33" t="s">
        <v>117</v>
      </c>
      <c r="B135" s="34"/>
      <c r="C135" s="34"/>
      <c r="D135" s="65">
        <f t="shared" si="14"/>
        <v>0</v>
      </c>
      <c r="E135" s="62">
        <v>0</v>
      </c>
      <c r="F135" s="63" t="s">
        <v>103</v>
      </c>
      <c r="G135" s="63" t="s">
        <v>103</v>
      </c>
      <c r="H135" s="63"/>
      <c r="I135" s="62">
        <v>0</v>
      </c>
      <c r="J135" s="63"/>
    </row>
    <row r="136" spans="1:10" s="64" customFormat="1" ht="36.75" customHeight="1" x14ac:dyDescent="0.3">
      <c r="A136" s="33" t="s">
        <v>118</v>
      </c>
      <c r="B136" s="34"/>
      <c r="C136" s="34"/>
      <c r="D136" s="65">
        <f t="shared" si="14"/>
        <v>0</v>
      </c>
      <c r="E136" s="62">
        <v>0</v>
      </c>
      <c r="F136" s="63" t="s">
        <v>103</v>
      </c>
      <c r="G136" s="63" t="s">
        <v>103</v>
      </c>
      <c r="H136" s="63"/>
      <c r="I136" s="62">
        <v>0</v>
      </c>
      <c r="J136" s="63"/>
    </row>
    <row r="137" spans="1:10" s="64" customFormat="1" ht="20.399999999999999" customHeight="1" x14ac:dyDescent="0.3">
      <c r="A137" s="33" t="s">
        <v>119</v>
      </c>
      <c r="B137" s="34"/>
      <c r="C137" s="34"/>
      <c r="D137" s="65">
        <f>I137</f>
        <v>0</v>
      </c>
      <c r="E137" s="62">
        <v>0</v>
      </c>
      <c r="F137" s="63" t="s">
        <v>103</v>
      </c>
      <c r="G137" s="63" t="s">
        <v>103</v>
      </c>
      <c r="H137" s="63"/>
      <c r="I137" s="62">
        <v>0</v>
      </c>
      <c r="J137" s="63"/>
    </row>
    <row r="138" spans="1:10" s="64" customFormat="1" ht="17.25" customHeight="1" x14ac:dyDescent="0.3">
      <c r="A138" s="33" t="s">
        <v>120</v>
      </c>
      <c r="B138" s="34"/>
      <c r="C138" s="34"/>
      <c r="D138" s="65">
        <f>E138</f>
        <v>569217.27</v>
      </c>
      <c r="E138" s="62">
        <v>569217.27</v>
      </c>
      <c r="F138" s="63" t="s">
        <v>103</v>
      </c>
      <c r="G138" s="63" t="s">
        <v>103</v>
      </c>
      <c r="H138" s="63">
        <v>0</v>
      </c>
      <c r="I138" s="62">
        <v>0</v>
      </c>
      <c r="J138" s="63">
        <v>0</v>
      </c>
    </row>
    <row r="139" spans="1:10" s="64" customFormat="1" ht="18" customHeight="1" x14ac:dyDescent="0.3">
      <c r="A139" s="33" t="s">
        <v>121</v>
      </c>
      <c r="B139" s="34"/>
      <c r="C139" s="34"/>
      <c r="D139" s="65">
        <f>E139</f>
        <v>3206197.54</v>
      </c>
      <c r="E139" s="62">
        <v>3206197.54</v>
      </c>
      <c r="F139" s="63" t="s">
        <v>103</v>
      </c>
      <c r="G139" s="63" t="s">
        <v>103</v>
      </c>
      <c r="H139" s="63">
        <v>0</v>
      </c>
      <c r="I139" s="62">
        <v>0</v>
      </c>
      <c r="J139" s="63">
        <v>0</v>
      </c>
    </row>
    <row r="140" spans="1:10" s="64" customFormat="1" ht="18" customHeight="1" x14ac:dyDescent="0.3">
      <c r="A140" s="33" t="s">
        <v>122</v>
      </c>
      <c r="B140" s="34"/>
      <c r="C140" s="34">
        <v>130</v>
      </c>
      <c r="D140" s="65">
        <f>I140</f>
        <v>4555000</v>
      </c>
      <c r="E140" s="63" t="s">
        <v>103</v>
      </c>
      <c r="F140" s="63" t="s">
        <v>103</v>
      </c>
      <c r="G140" s="63" t="s">
        <v>103</v>
      </c>
      <c r="H140" s="63" t="s">
        <v>103</v>
      </c>
      <c r="I140" s="62">
        <v>4555000</v>
      </c>
      <c r="J140" s="63">
        <v>0</v>
      </c>
    </row>
    <row r="141" spans="1:10" s="64" customFormat="1" ht="18" customHeight="1" x14ac:dyDescent="0.3">
      <c r="A141" s="33" t="s">
        <v>123</v>
      </c>
      <c r="B141" s="34"/>
      <c r="C141" s="34">
        <v>130</v>
      </c>
      <c r="D141" s="65">
        <f>I141</f>
        <v>355000</v>
      </c>
      <c r="E141" s="63" t="s">
        <v>103</v>
      </c>
      <c r="F141" s="63" t="s">
        <v>103</v>
      </c>
      <c r="G141" s="63" t="s">
        <v>103</v>
      </c>
      <c r="H141" s="63" t="s">
        <v>103</v>
      </c>
      <c r="I141" s="62">
        <v>355000</v>
      </c>
      <c r="J141" s="63">
        <v>0</v>
      </c>
    </row>
    <row r="142" spans="1:10" s="64" customFormat="1" ht="17.399999999999999" customHeight="1" x14ac:dyDescent="0.3">
      <c r="A142" s="33" t="s">
        <v>124</v>
      </c>
      <c r="B142" s="34"/>
      <c r="C142" s="34">
        <v>130</v>
      </c>
      <c r="D142" s="65">
        <f>I142</f>
        <v>0</v>
      </c>
      <c r="E142" s="63" t="s">
        <v>103</v>
      </c>
      <c r="F142" s="63" t="s">
        <v>103</v>
      </c>
      <c r="G142" s="63" t="s">
        <v>103</v>
      </c>
      <c r="H142" s="63" t="s">
        <v>103</v>
      </c>
      <c r="I142" s="62">
        <v>0</v>
      </c>
      <c r="J142" s="63"/>
    </row>
    <row r="143" spans="1:10" s="64" customFormat="1" ht="24.6" customHeight="1" x14ac:dyDescent="0.3">
      <c r="A143" s="33" t="s">
        <v>125</v>
      </c>
      <c r="B143" s="34">
        <v>130</v>
      </c>
      <c r="C143" s="34">
        <v>140</v>
      </c>
      <c r="D143" s="65">
        <f>I143</f>
        <v>0</v>
      </c>
      <c r="E143" s="63" t="s">
        <v>103</v>
      </c>
      <c r="F143" s="63" t="s">
        <v>103</v>
      </c>
      <c r="G143" s="63" t="s">
        <v>103</v>
      </c>
      <c r="H143" s="63" t="s">
        <v>103</v>
      </c>
      <c r="I143" s="62">
        <v>0</v>
      </c>
      <c r="J143" s="63" t="s">
        <v>103</v>
      </c>
    </row>
    <row r="144" spans="1:10" s="64" customFormat="1" ht="36" customHeight="1" x14ac:dyDescent="0.3">
      <c r="A144" s="33" t="s">
        <v>126</v>
      </c>
      <c r="B144" s="34">
        <v>140</v>
      </c>
      <c r="C144" s="34"/>
      <c r="D144" s="65">
        <f>I144</f>
        <v>0</v>
      </c>
      <c r="E144" s="63" t="s">
        <v>103</v>
      </c>
      <c r="F144" s="63" t="s">
        <v>103</v>
      </c>
      <c r="G144" s="63" t="s">
        <v>103</v>
      </c>
      <c r="H144" s="63" t="s">
        <v>103</v>
      </c>
      <c r="I144" s="62">
        <v>0</v>
      </c>
      <c r="J144" s="63" t="s">
        <v>103</v>
      </c>
    </row>
    <row r="145" spans="1:10" s="64" customFormat="1" ht="22.95" customHeight="1" x14ac:dyDescent="0.3">
      <c r="A145" s="33" t="s">
        <v>127</v>
      </c>
      <c r="B145" s="34">
        <v>150</v>
      </c>
      <c r="C145" s="34">
        <v>180</v>
      </c>
      <c r="D145" s="65">
        <f>F145+G145</f>
        <v>0</v>
      </c>
      <c r="E145" s="63" t="s">
        <v>103</v>
      </c>
      <c r="F145" s="62">
        <v>0</v>
      </c>
      <c r="G145" s="62"/>
      <c r="H145" s="63" t="s">
        <v>103</v>
      </c>
      <c r="I145" s="63" t="s">
        <v>103</v>
      </c>
      <c r="J145" s="63" t="s">
        <v>103</v>
      </c>
    </row>
    <row r="146" spans="1:10" s="64" customFormat="1" ht="10.199999999999999" x14ac:dyDescent="0.3">
      <c r="A146" s="33" t="s">
        <v>128</v>
      </c>
      <c r="B146" s="34">
        <v>160</v>
      </c>
      <c r="C146" s="34">
        <v>180</v>
      </c>
      <c r="D146" s="62">
        <f>D148+D149</f>
        <v>0</v>
      </c>
      <c r="E146" s="63" t="s">
        <v>103</v>
      </c>
      <c r="F146" s="63" t="s">
        <v>103</v>
      </c>
      <c r="G146" s="63" t="s">
        <v>103</v>
      </c>
      <c r="H146" s="63" t="s">
        <v>103</v>
      </c>
      <c r="I146" s="62">
        <f>I148+I149</f>
        <v>0</v>
      </c>
      <c r="J146" s="63">
        <v>0</v>
      </c>
    </row>
    <row r="147" spans="1:10" s="64" customFormat="1" ht="10.199999999999999" x14ac:dyDescent="0.3">
      <c r="A147" s="36" t="s">
        <v>25</v>
      </c>
      <c r="B147" s="37"/>
      <c r="C147" s="37"/>
      <c r="D147" s="65"/>
      <c r="E147" s="63"/>
      <c r="F147" s="63"/>
      <c r="G147" s="63"/>
      <c r="H147" s="63"/>
      <c r="I147" s="62"/>
      <c r="J147" s="63"/>
    </row>
    <row r="148" spans="1:10" s="64" customFormat="1" ht="10.199999999999999" x14ac:dyDescent="0.3">
      <c r="A148" s="38" t="s">
        <v>129</v>
      </c>
      <c r="B148" s="37"/>
      <c r="C148" s="37">
        <v>180</v>
      </c>
      <c r="D148" s="65">
        <f>I148</f>
        <v>0</v>
      </c>
      <c r="E148" s="63" t="s">
        <v>103</v>
      </c>
      <c r="F148" s="63" t="s">
        <v>103</v>
      </c>
      <c r="G148" s="63" t="s">
        <v>103</v>
      </c>
      <c r="H148" s="63" t="s">
        <v>103</v>
      </c>
      <c r="I148" s="62"/>
      <c r="J148" s="63"/>
    </row>
    <row r="149" spans="1:10" s="64" customFormat="1" ht="10.199999999999999" x14ac:dyDescent="0.3">
      <c r="A149" s="38" t="s">
        <v>130</v>
      </c>
      <c r="B149" s="37"/>
      <c r="C149" s="37">
        <v>180</v>
      </c>
      <c r="D149" s="65">
        <f>I149</f>
        <v>0</v>
      </c>
      <c r="E149" s="63" t="s">
        <v>103</v>
      </c>
      <c r="F149" s="63" t="s">
        <v>103</v>
      </c>
      <c r="G149" s="63" t="s">
        <v>103</v>
      </c>
      <c r="H149" s="63" t="s">
        <v>103</v>
      </c>
      <c r="I149" s="62">
        <v>0</v>
      </c>
      <c r="J149" s="63"/>
    </row>
    <row r="150" spans="1:10" s="64" customFormat="1" ht="10.199999999999999" x14ac:dyDescent="0.3">
      <c r="A150" s="39" t="s">
        <v>131</v>
      </c>
      <c r="B150" s="37">
        <v>180</v>
      </c>
      <c r="C150" s="37">
        <v>400</v>
      </c>
      <c r="D150" s="62">
        <f>D152+D153+D154+D155</f>
        <v>0</v>
      </c>
      <c r="E150" s="63" t="s">
        <v>103</v>
      </c>
      <c r="F150" s="63" t="s">
        <v>103</v>
      </c>
      <c r="G150" s="63" t="s">
        <v>103</v>
      </c>
      <c r="H150" s="63" t="s">
        <v>103</v>
      </c>
      <c r="I150" s="62">
        <f>I152+I153+I154+I155</f>
        <v>0</v>
      </c>
      <c r="J150" s="63" t="s">
        <v>103</v>
      </c>
    </row>
    <row r="151" spans="1:10" s="64" customFormat="1" ht="10.199999999999999" x14ac:dyDescent="0.3">
      <c r="A151" s="36" t="s">
        <v>25</v>
      </c>
      <c r="B151" s="34"/>
      <c r="C151" s="34"/>
      <c r="D151" s="86"/>
      <c r="E151" s="63"/>
      <c r="F151" s="63"/>
      <c r="G151" s="63"/>
      <c r="H151" s="63"/>
      <c r="I151" s="62"/>
      <c r="J151" s="63"/>
    </row>
    <row r="152" spans="1:10" s="64" customFormat="1" ht="13.5" customHeight="1" x14ac:dyDescent="0.3">
      <c r="A152" s="36" t="s">
        <v>132</v>
      </c>
      <c r="B152" s="34"/>
      <c r="C152" s="34">
        <v>410</v>
      </c>
      <c r="D152" s="65">
        <f>I152</f>
        <v>0</v>
      </c>
      <c r="E152" s="63" t="s">
        <v>103</v>
      </c>
      <c r="F152" s="63" t="s">
        <v>103</v>
      </c>
      <c r="G152" s="63" t="s">
        <v>103</v>
      </c>
      <c r="H152" s="63" t="s">
        <v>103</v>
      </c>
      <c r="I152" s="62"/>
      <c r="J152" s="63" t="s">
        <v>103</v>
      </c>
    </row>
    <row r="153" spans="1:10" s="64" customFormat="1" ht="13.5" customHeight="1" x14ac:dyDescent="0.3">
      <c r="A153" s="36" t="s">
        <v>133</v>
      </c>
      <c r="B153" s="34"/>
      <c r="C153" s="34">
        <v>420</v>
      </c>
      <c r="D153" s="65">
        <f>I153</f>
        <v>0</v>
      </c>
      <c r="E153" s="63" t="s">
        <v>103</v>
      </c>
      <c r="F153" s="63" t="s">
        <v>103</v>
      </c>
      <c r="G153" s="63" t="s">
        <v>103</v>
      </c>
      <c r="H153" s="63" t="s">
        <v>103</v>
      </c>
      <c r="I153" s="62"/>
      <c r="J153" s="63" t="s">
        <v>103</v>
      </c>
    </row>
    <row r="154" spans="1:10" s="64" customFormat="1" ht="13.5" customHeight="1" x14ac:dyDescent="0.3">
      <c r="A154" s="36" t="s">
        <v>134</v>
      </c>
      <c r="B154" s="34"/>
      <c r="C154" s="34">
        <v>430</v>
      </c>
      <c r="D154" s="65">
        <f>I154</f>
        <v>0</v>
      </c>
      <c r="E154" s="63" t="s">
        <v>103</v>
      </c>
      <c r="F154" s="63" t="s">
        <v>103</v>
      </c>
      <c r="G154" s="63" t="s">
        <v>103</v>
      </c>
      <c r="H154" s="63" t="s">
        <v>103</v>
      </c>
      <c r="I154" s="62"/>
      <c r="J154" s="63" t="s">
        <v>103</v>
      </c>
    </row>
    <row r="155" spans="1:10" s="64" customFormat="1" ht="13.5" customHeight="1" x14ac:dyDescent="0.3">
      <c r="A155" s="36" t="s">
        <v>135</v>
      </c>
      <c r="B155" s="34"/>
      <c r="C155" s="34">
        <v>440</v>
      </c>
      <c r="D155" s="65">
        <f>I155</f>
        <v>0</v>
      </c>
      <c r="E155" s="63" t="s">
        <v>103</v>
      </c>
      <c r="F155" s="63" t="s">
        <v>103</v>
      </c>
      <c r="G155" s="63" t="s">
        <v>103</v>
      </c>
      <c r="H155" s="63" t="s">
        <v>103</v>
      </c>
      <c r="I155" s="62"/>
      <c r="J155" s="63" t="s">
        <v>103</v>
      </c>
    </row>
    <row r="156" spans="1:10" s="84" customFormat="1" ht="11.4" customHeight="1" x14ac:dyDescent="0.3">
      <c r="A156" s="77" t="s">
        <v>136</v>
      </c>
      <c r="B156" s="78"/>
      <c r="C156" s="79"/>
      <c r="D156" s="62">
        <f t="shared" ref="D156:J156" si="15">D157+D163+D167+D170+D179</f>
        <v>36405943.270000003</v>
      </c>
      <c r="E156" s="62">
        <f t="shared" si="15"/>
        <v>30933411.27</v>
      </c>
      <c r="F156" s="62">
        <f t="shared" si="15"/>
        <v>0</v>
      </c>
      <c r="G156" s="62">
        <f t="shared" si="15"/>
        <v>0</v>
      </c>
      <c r="H156" s="62">
        <f t="shared" si="15"/>
        <v>0</v>
      </c>
      <c r="I156" s="62">
        <f t="shared" si="15"/>
        <v>5472532</v>
      </c>
      <c r="J156" s="62">
        <f t="shared" si="15"/>
        <v>0</v>
      </c>
    </row>
    <row r="157" spans="1:10" s="84" customFormat="1" ht="13.95" customHeight="1" x14ac:dyDescent="0.3">
      <c r="A157" s="40" t="s">
        <v>137</v>
      </c>
      <c r="B157" s="34"/>
      <c r="C157" s="34"/>
      <c r="D157" s="62">
        <f t="shared" ref="D157:I157" si="16">D159+D160+D161+D162</f>
        <v>26803491.490000002</v>
      </c>
      <c r="E157" s="62">
        <f t="shared" si="16"/>
        <v>22405839</v>
      </c>
      <c r="F157" s="62">
        <f t="shared" si="16"/>
        <v>0</v>
      </c>
      <c r="G157" s="62">
        <f t="shared" si="16"/>
        <v>0</v>
      </c>
      <c r="H157" s="62">
        <f t="shared" si="16"/>
        <v>0</v>
      </c>
      <c r="I157" s="62">
        <f t="shared" si="16"/>
        <v>4397652.49</v>
      </c>
      <c r="J157" s="62">
        <f>K157+L157</f>
        <v>0</v>
      </c>
    </row>
    <row r="158" spans="1:10" s="84" customFormat="1" ht="13.95" customHeight="1" x14ac:dyDescent="0.3">
      <c r="A158" s="40" t="s">
        <v>25</v>
      </c>
      <c r="B158" s="34"/>
      <c r="C158" s="34"/>
      <c r="D158" s="65"/>
      <c r="E158" s="62"/>
      <c r="F158" s="62"/>
      <c r="G158" s="62"/>
      <c r="H158" s="62"/>
      <c r="I158" s="62"/>
      <c r="J158" s="62"/>
    </row>
    <row r="159" spans="1:10" s="84" customFormat="1" ht="23.25" customHeight="1" x14ac:dyDescent="0.3">
      <c r="A159" s="40" t="s">
        <v>138</v>
      </c>
      <c r="B159" s="34">
        <v>210</v>
      </c>
      <c r="C159" s="34">
        <v>111</v>
      </c>
      <c r="D159" s="65">
        <f>E159+F159+G159+H159+I159</f>
        <v>20597404.420000002</v>
      </c>
      <c r="E159" s="62">
        <f>17208255.76</f>
        <v>17208255.760000002</v>
      </c>
      <c r="F159" s="62">
        <v>0</v>
      </c>
      <c r="G159" s="62"/>
      <c r="H159" s="62"/>
      <c r="I159" s="62">
        <f>3339416.66+49732</f>
        <v>3389148.66</v>
      </c>
      <c r="J159" s="62"/>
    </row>
    <row r="160" spans="1:10" s="84" customFormat="1" ht="23.25" customHeight="1" x14ac:dyDescent="0.3">
      <c r="A160" s="40" t="s">
        <v>139</v>
      </c>
      <c r="B160" s="34"/>
      <c r="C160" s="34">
        <v>112</v>
      </c>
      <c r="D160" s="65">
        <f>E160+F160+G160+H160+I160</f>
        <v>690</v>
      </c>
      <c r="E160" s="62">
        <v>690</v>
      </c>
      <c r="F160" s="62">
        <v>0</v>
      </c>
      <c r="G160" s="62"/>
      <c r="H160" s="62"/>
      <c r="I160" s="62">
        <v>0</v>
      </c>
      <c r="J160" s="62"/>
    </row>
    <row r="161" spans="1:10" s="84" customFormat="1" ht="30.75" customHeight="1" x14ac:dyDescent="0.3">
      <c r="A161" s="40" t="s">
        <v>140</v>
      </c>
      <c r="B161" s="34"/>
      <c r="C161" s="34">
        <v>119</v>
      </c>
      <c r="D161" s="65">
        <f>E161+F161+G161+H161+I161</f>
        <v>0</v>
      </c>
      <c r="E161" s="62">
        <v>0</v>
      </c>
      <c r="F161" s="62">
        <v>0</v>
      </c>
      <c r="G161" s="62"/>
      <c r="H161" s="62"/>
      <c r="I161" s="62">
        <v>0</v>
      </c>
      <c r="J161" s="62"/>
    </row>
    <row r="162" spans="1:10" s="84" customFormat="1" ht="23.25" customHeight="1" x14ac:dyDescent="0.3">
      <c r="A162" s="40" t="s">
        <v>141</v>
      </c>
      <c r="B162" s="34">
        <v>211</v>
      </c>
      <c r="C162" s="34">
        <v>119</v>
      </c>
      <c r="D162" s="65">
        <f>E162+F162+G162+H162+I162</f>
        <v>6205397.0700000003</v>
      </c>
      <c r="E162" s="62">
        <v>5196893.24</v>
      </c>
      <c r="F162" s="62">
        <v>0</v>
      </c>
      <c r="G162" s="62"/>
      <c r="H162" s="62"/>
      <c r="I162" s="62">
        <v>1008503.83</v>
      </c>
      <c r="J162" s="62"/>
    </row>
    <row r="163" spans="1:10" s="84" customFormat="1" ht="39.75" customHeight="1" x14ac:dyDescent="0.3">
      <c r="A163" s="40" t="s">
        <v>142</v>
      </c>
      <c r="B163" s="34">
        <v>220</v>
      </c>
      <c r="C163" s="34">
        <v>320</v>
      </c>
      <c r="D163" s="62">
        <f>E163+F163+G163+H163+I163</f>
        <v>0</v>
      </c>
      <c r="E163" s="62">
        <f>E165+E166</f>
        <v>0</v>
      </c>
      <c r="F163" s="62">
        <v>0</v>
      </c>
      <c r="G163" s="62">
        <f>G165+G166</f>
        <v>0</v>
      </c>
      <c r="H163" s="62">
        <f>H165+H166</f>
        <v>0</v>
      </c>
      <c r="I163" s="62">
        <f>I165+I166</f>
        <v>0</v>
      </c>
      <c r="J163" s="62">
        <f>J165+J166</f>
        <v>0</v>
      </c>
    </row>
    <row r="164" spans="1:10" s="84" customFormat="1" ht="13.5" customHeight="1" x14ac:dyDescent="0.3">
      <c r="A164" s="40" t="s">
        <v>143</v>
      </c>
      <c r="B164" s="34"/>
      <c r="C164" s="34"/>
      <c r="D164" s="65"/>
      <c r="E164" s="62"/>
      <c r="F164" s="62"/>
      <c r="G164" s="62"/>
      <c r="H164" s="62"/>
      <c r="I164" s="62"/>
      <c r="J164" s="62"/>
    </row>
    <row r="165" spans="1:10" s="84" customFormat="1" ht="13.2" customHeight="1" x14ac:dyDescent="0.3">
      <c r="A165" s="80" t="s">
        <v>144</v>
      </c>
      <c r="B165" s="81"/>
      <c r="C165" s="37">
        <v>321</v>
      </c>
      <c r="D165" s="65">
        <f>E165+F165+G165+H165+I165</f>
        <v>0</v>
      </c>
      <c r="E165" s="62">
        <v>0</v>
      </c>
      <c r="F165" s="62">
        <v>0</v>
      </c>
      <c r="G165" s="62"/>
      <c r="H165" s="62"/>
      <c r="I165" s="62">
        <v>0</v>
      </c>
      <c r="J165" s="62"/>
    </row>
    <row r="166" spans="1:10" s="84" customFormat="1" ht="21" customHeight="1" x14ac:dyDescent="0.3">
      <c r="A166" s="36" t="s">
        <v>145</v>
      </c>
      <c r="B166" s="34"/>
      <c r="C166" s="34">
        <v>323</v>
      </c>
      <c r="D166" s="65">
        <f>E166+F166+G166+H166+I166</f>
        <v>0</v>
      </c>
      <c r="E166" s="62"/>
      <c r="F166" s="62">
        <v>0</v>
      </c>
      <c r="G166" s="62"/>
      <c r="H166" s="62"/>
      <c r="I166" s="62">
        <v>0</v>
      </c>
      <c r="J166" s="62"/>
    </row>
    <row r="167" spans="1:10" s="84" customFormat="1" ht="13.2" customHeight="1" x14ac:dyDescent="0.3">
      <c r="A167" s="36" t="s">
        <v>146</v>
      </c>
      <c r="B167" s="34"/>
      <c r="C167" s="34">
        <v>830</v>
      </c>
      <c r="D167" s="65">
        <f>E167+F167+G167+H167+I167</f>
        <v>0</v>
      </c>
      <c r="E167" s="62">
        <f t="shared" ref="E167:J167" si="17">E169</f>
        <v>0</v>
      </c>
      <c r="F167" s="62">
        <f t="shared" si="17"/>
        <v>0</v>
      </c>
      <c r="G167" s="62">
        <f t="shared" si="17"/>
        <v>0</v>
      </c>
      <c r="H167" s="62">
        <f t="shared" si="17"/>
        <v>0</v>
      </c>
      <c r="I167" s="62">
        <f t="shared" si="17"/>
        <v>0</v>
      </c>
      <c r="J167" s="62">
        <f t="shared" si="17"/>
        <v>0</v>
      </c>
    </row>
    <row r="168" spans="1:10" s="84" customFormat="1" ht="13.2" customHeight="1" x14ac:dyDescent="0.3">
      <c r="A168" s="40" t="s">
        <v>143</v>
      </c>
      <c r="B168" s="34"/>
      <c r="C168" s="34"/>
      <c r="D168" s="65"/>
      <c r="E168" s="62"/>
      <c r="F168" s="62"/>
      <c r="G168" s="62"/>
      <c r="H168" s="62"/>
      <c r="I168" s="62"/>
      <c r="J168" s="62"/>
    </row>
    <row r="169" spans="1:10" s="84" customFormat="1" ht="78" customHeight="1" x14ac:dyDescent="0.3">
      <c r="A169" s="36" t="s">
        <v>147</v>
      </c>
      <c r="B169" s="34"/>
      <c r="C169" s="34">
        <v>831</v>
      </c>
      <c r="D169" s="65">
        <f>E169+F169+G169+H169+I169</f>
        <v>0</v>
      </c>
      <c r="E169" s="62"/>
      <c r="F169" s="62"/>
      <c r="G169" s="62"/>
      <c r="H169" s="62"/>
      <c r="I169" s="62">
        <v>0</v>
      </c>
      <c r="J169" s="62"/>
    </row>
    <row r="170" spans="1:10" s="84" customFormat="1" ht="16.5" customHeight="1" x14ac:dyDescent="0.3">
      <c r="A170" s="40" t="s">
        <v>148</v>
      </c>
      <c r="B170" s="34">
        <v>230</v>
      </c>
      <c r="C170" s="34">
        <v>850</v>
      </c>
      <c r="D170" s="65">
        <f>E170+F170+G170+H170+I170</f>
        <v>3523294.71</v>
      </c>
      <c r="E170" s="65">
        <f>E172+E176+E177</f>
        <v>3206197.54</v>
      </c>
      <c r="F170" s="65">
        <f>F172+F176+F177</f>
        <v>0</v>
      </c>
      <c r="G170" s="65">
        <f>G172+G176+G177</f>
        <v>0</v>
      </c>
      <c r="H170" s="65">
        <f>H172+H176+H177</f>
        <v>0</v>
      </c>
      <c r="I170" s="65">
        <f>I172+I176+I177</f>
        <v>317097.17</v>
      </c>
      <c r="J170" s="62">
        <f>J174+J175+J176+J177</f>
        <v>0</v>
      </c>
    </row>
    <row r="171" spans="1:10" s="84" customFormat="1" ht="14.25" customHeight="1" x14ac:dyDescent="0.3">
      <c r="A171" s="40" t="s">
        <v>143</v>
      </c>
      <c r="B171" s="34"/>
      <c r="C171" s="34"/>
      <c r="D171" s="65"/>
      <c r="E171" s="62"/>
      <c r="F171" s="62"/>
      <c r="G171" s="62"/>
      <c r="H171" s="62"/>
      <c r="I171" s="62"/>
      <c r="J171" s="62"/>
    </row>
    <row r="172" spans="1:10" s="84" customFormat="1" ht="24" customHeight="1" x14ac:dyDescent="0.3">
      <c r="A172" s="40" t="s">
        <v>149</v>
      </c>
      <c r="B172" s="41"/>
      <c r="C172" s="34">
        <v>851</v>
      </c>
      <c r="D172" s="65">
        <f t="shared" ref="D172:J172" si="18">D174+D175</f>
        <v>3523294.71</v>
      </c>
      <c r="E172" s="65">
        <f t="shared" si="18"/>
        <v>3206197.54</v>
      </c>
      <c r="F172" s="65">
        <f t="shared" si="18"/>
        <v>0</v>
      </c>
      <c r="G172" s="65">
        <f t="shared" si="18"/>
        <v>0</v>
      </c>
      <c r="H172" s="65">
        <f t="shared" si="18"/>
        <v>0</v>
      </c>
      <c r="I172" s="65">
        <f t="shared" si="18"/>
        <v>317097.17</v>
      </c>
      <c r="J172" s="65">
        <f t="shared" si="18"/>
        <v>0</v>
      </c>
    </row>
    <row r="173" spans="1:10" s="84" customFormat="1" ht="16.5" customHeight="1" x14ac:dyDescent="0.3">
      <c r="A173" s="40" t="s">
        <v>143</v>
      </c>
      <c r="B173" s="34"/>
      <c r="C173" s="34"/>
      <c r="D173" s="65"/>
      <c r="E173" s="62"/>
      <c r="F173" s="62"/>
      <c r="G173" s="62"/>
      <c r="H173" s="62"/>
      <c r="I173" s="62"/>
      <c r="J173" s="62"/>
    </row>
    <row r="174" spans="1:10" s="84" customFormat="1" ht="11.4" customHeight="1" x14ac:dyDescent="0.3">
      <c r="A174" s="40" t="s">
        <v>150</v>
      </c>
      <c r="B174" s="34"/>
      <c r="C174" s="34">
        <v>851</v>
      </c>
      <c r="D174" s="65">
        <f>E174+F174+G174+H174+I174</f>
        <v>3523294.71</v>
      </c>
      <c r="E174" s="62">
        <v>3206197.54</v>
      </c>
      <c r="F174" s="62">
        <v>0</v>
      </c>
      <c r="G174" s="62"/>
      <c r="H174" s="62"/>
      <c r="I174" s="62">
        <v>317097.17</v>
      </c>
      <c r="J174" s="62"/>
    </row>
    <row r="175" spans="1:10" s="84" customFormat="1" ht="11.4" customHeight="1" x14ac:dyDescent="0.3">
      <c r="A175" s="40" t="s">
        <v>151</v>
      </c>
      <c r="B175" s="34"/>
      <c r="C175" s="34">
        <v>851</v>
      </c>
      <c r="D175" s="65">
        <f>E175+F175+G175+H175+I175</f>
        <v>0</v>
      </c>
      <c r="E175" s="62"/>
      <c r="F175" s="62"/>
      <c r="G175" s="62"/>
      <c r="H175" s="62"/>
      <c r="I175" s="62"/>
      <c r="J175" s="62"/>
    </row>
    <row r="176" spans="1:10" s="84" customFormat="1" ht="11.4" customHeight="1" x14ac:dyDescent="0.3">
      <c r="A176" s="40" t="s">
        <v>152</v>
      </c>
      <c r="B176" s="34"/>
      <c r="C176" s="34">
        <v>852</v>
      </c>
      <c r="D176" s="65">
        <f>E176+F176+G176+H176+I176</f>
        <v>0</v>
      </c>
      <c r="E176" s="62"/>
      <c r="F176" s="62"/>
      <c r="G176" s="62"/>
      <c r="H176" s="62"/>
      <c r="I176" s="62"/>
      <c r="J176" s="62"/>
    </row>
    <row r="177" spans="1:10" s="84" customFormat="1" ht="11.4" customHeight="1" x14ac:dyDescent="0.3">
      <c r="A177" s="40" t="s">
        <v>153</v>
      </c>
      <c r="B177" s="34"/>
      <c r="C177" s="34">
        <v>853</v>
      </c>
      <c r="D177" s="65">
        <f>E177+F177+G177+H177+I177</f>
        <v>0</v>
      </c>
      <c r="E177" s="62"/>
      <c r="F177" s="62"/>
      <c r="G177" s="62"/>
      <c r="H177" s="62"/>
      <c r="I177" s="62">
        <v>0</v>
      </c>
      <c r="J177" s="62"/>
    </row>
    <row r="178" spans="1:10" s="84" customFormat="1" ht="11.4" customHeight="1" x14ac:dyDescent="0.3">
      <c r="A178" s="40" t="s">
        <v>154</v>
      </c>
      <c r="B178" s="34">
        <v>240</v>
      </c>
      <c r="C178" s="34"/>
      <c r="D178" s="65">
        <f>E178+F178+G178+H178+I178</f>
        <v>0</v>
      </c>
      <c r="E178" s="62"/>
      <c r="F178" s="62"/>
      <c r="G178" s="62"/>
      <c r="H178" s="62"/>
      <c r="I178" s="62"/>
      <c r="J178" s="62"/>
    </row>
    <row r="179" spans="1:10" s="84" customFormat="1" ht="24" customHeight="1" x14ac:dyDescent="0.3">
      <c r="A179" s="40" t="s">
        <v>155</v>
      </c>
      <c r="B179" s="34"/>
      <c r="C179" s="34">
        <v>240</v>
      </c>
      <c r="D179" s="62">
        <f>D180+D181</f>
        <v>6079157.0700000003</v>
      </c>
      <c r="E179" s="62">
        <f t="shared" ref="E179:J179" si="19">E180+E181</f>
        <v>5321374.7300000004</v>
      </c>
      <c r="F179" s="62">
        <f t="shared" si="19"/>
        <v>0</v>
      </c>
      <c r="G179" s="62">
        <f t="shared" si="19"/>
        <v>0</v>
      </c>
      <c r="H179" s="62">
        <f t="shared" si="19"/>
        <v>0</v>
      </c>
      <c r="I179" s="62">
        <f t="shared" si="19"/>
        <v>757782.33999999985</v>
      </c>
      <c r="J179" s="62">
        <f t="shared" si="19"/>
        <v>0</v>
      </c>
    </row>
    <row r="180" spans="1:10" s="84" customFormat="1" ht="21.6" customHeight="1" x14ac:dyDescent="0.3">
      <c r="A180" s="40" t="s">
        <v>156</v>
      </c>
      <c r="B180" s="34">
        <v>250</v>
      </c>
      <c r="C180" s="34"/>
      <c r="D180" s="65">
        <f>E180+F180+G180+H180+I180</f>
        <v>0</v>
      </c>
      <c r="E180" s="62"/>
      <c r="F180" s="62"/>
      <c r="G180" s="62"/>
      <c r="H180" s="62"/>
      <c r="I180" s="62"/>
      <c r="J180" s="62"/>
    </row>
    <row r="181" spans="1:10" s="84" customFormat="1" ht="14.25" customHeight="1" x14ac:dyDescent="0.3">
      <c r="A181" s="40" t="s">
        <v>157</v>
      </c>
      <c r="B181" s="34">
        <v>260</v>
      </c>
      <c r="C181" s="34"/>
      <c r="D181" s="65">
        <f>D183+D192</f>
        <v>6079157.0700000003</v>
      </c>
      <c r="E181" s="65">
        <f>E183+E192</f>
        <v>5321374.7300000004</v>
      </c>
      <c r="F181" s="65">
        <f>F183+F192</f>
        <v>0</v>
      </c>
      <c r="G181" s="65">
        <f>G183+G192</f>
        <v>0</v>
      </c>
      <c r="H181" s="65">
        <f>H183+H192</f>
        <v>0</v>
      </c>
      <c r="I181" s="65">
        <f>I192</f>
        <v>757782.33999999985</v>
      </c>
      <c r="J181" s="65">
        <f>J183+J192</f>
        <v>0</v>
      </c>
    </row>
    <row r="182" spans="1:10" s="84" customFormat="1" ht="10.5" customHeight="1" x14ac:dyDescent="0.3">
      <c r="A182" s="40" t="s">
        <v>143</v>
      </c>
      <c r="B182" s="34"/>
      <c r="C182" s="34"/>
      <c r="D182" s="65"/>
      <c r="E182" s="62"/>
      <c r="F182" s="62"/>
      <c r="G182" s="62"/>
      <c r="H182" s="62"/>
      <c r="I182" s="62"/>
      <c r="J182" s="62"/>
    </row>
    <row r="183" spans="1:10" s="84" customFormat="1" ht="39" customHeight="1" x14ac:dyDescent="0.3">
      <c r="A183" s="40" t="s">
        <v>158</v>
      </c>
      <c r="B183" s="34"/>
      <c r="C183" s="34">
        <v>243</v>
      </c>
      <c r="D183" s="65">
        <f>D185+D186+D187+D188+D189+D190+D191</f>
        <v>0</v>
      </c>
      <c r="E183" s="62">
        <f>E185+E186+E187+E188+E189+E190+E191</f>
        <v>0</v>
      </c>
      <c r="F183" s="62">
        <f>F185+F186+F187+F188+F189+F190+F191</f>
        <v>0</v>
      </c>
      <c r="G183" s="62">
        <f>G185+G186+G187+G188+G189+G190+G191</f>
        <v>0</v>
      </c>
      <c r="H183" s="62">
        <f>H184+H185+H186+H187+H188+H189+H190</f>
        <v>0</v>
      </c>
      <c r="I183" s="63" t="s">
        <v>103</v>
      </c>
      <c r="J183" s="62">
        <f>J184+J185+J186+J187+J188+J189+J190</f>
        <v>0</v>
      </c>
    </row>
    <row r="184" spans="1:10" s="84" customFormat="1" ht="11.25" customHeight="1" x14ac:dyDescent="0.3">
      <c r="A184" s="40" t="s">
        <v>143</v>
      </c>
      <c r="B184" s="34"/>
      <c r="C184" s="34"/>
      <c r="D184" s="65"/>
      <c r="E184" s="62"/>
      <c r="F184" s="62"/>
      <c r="G184" s="62"/>
      <c r="H184" s="62"/>
      <c r="I184" s="62"/>
      <c r="J184" s="62"/>
    </row>
    <row r="185" spans="1:10" s="84" customFormat="1" ht="22.2" customHeight="1" x14ac:dyDescent="0.3">
      <c r="A185" s="40" t="s">
        <v>159</v>
      </c>
      <c r="B185" s="34"/>
      <c r="C185" s="34">
        <v>243</v>
      </c>
      <c r="D185" s="65">
        <f t="shared" ref="D185:D191" si="20">E185+F185+G185+H185</f>
        <v>0</v>
      </c>
      <c r="E185" s="62"/>
      <c r="F185" s="62"/>
      <c r="G185" s="62"/>
      <c r="H185" s="62"/>
      <c r="I185" s="63" t="s">
        <v>103</v>
      </c>
      <c r="J185" s="62"/>
    </row>
    <row r="186" spans="1:10" s="84" customFormat="1" ht="24.75" customHeight="1" x14ac:dyDescent="0.3">
      <c r="A186" s="40" t="s">
        <v>160</v>
      </c>
      <c r="B186" s="34"/>
      <c r="C186" s="34">
        <v>243</v>
      </c>
      <c r="D186" s="65">
        <f t="shared" si="20"/>
        <v>0</v>
      </c>
      <c r="E186" s="62"/>
      <c r="F186" s="62"/>
      <c r="G186" s="62"/>
      <c r="H186" s="62"/>
      <c r="I186" s="63" t="s">
        <v>103</v>
      </c>
      <c r="J186" s="62"/>
    </row>
    <row r="187" spans="1:10" s="84" customFormat="1" ht="24.75" customHeight="1" x14ac:dyDescent="0.3">
      <c r="A187" s="40" t="s">
        <v>161</v>
      </c>
      <c r="B187" s="34"/>
      <c r="C187" s="34">
        <v>243</v>
      </c>
      <c r="D187" s="65">
        <f t="shared" si="20"/>
        <v>0</v>
      </c>
      <c r="E187" s="62"/>
      <c r="F187" s="62"/>
      <c r="G187" s="62"/>
      <c r="H187" s="62"/>
      <c r="I187" s="63" t="s">
        <v>103</v>
      </c>
      <c r="J187" s="62"/>
    </row>
    <row r="188" spans="1:10" s="84" customFormat="1" ht="24.75" customHeight="1" x14ac:dyDescent="0.3">
      <c r="A188" s="40" t="s">
        <v>162</v>
      </c>
      <c r="B188" s="34"/>
      <c r="C188" s="34">
        <v>243</v>
      </c>
      <c r="D188" s="65">
        <f t="shared" si="20"/>
        <v>0</v>
      </c>
      <c r="E188" s="62"/>
      <c r="F188" s="62"/>
      <c r="G188" s="62"/>
      <c r="H188" s="62"/>
      <c r="I188" s="63" t="s">
        <v>103</v>
      </c>
      <c r="J188" s="62"/>
    </row>
    <row r="189" spans="1:10" s="84" customFormat="1" ht="24.75" customHeight="1" x14ac:dyDescent="0.3">
      <c r="A189" s="40" t="s">
        <v>163</v>
      </c>
      <c r="B189" s="34"/>
      <c r="C189" s="34">
        <v>243</v>
      </c>
      <c r="D189" s="65">
        <f t="shared" si="20"/>
        <v>0</v>
      </c>
      <c r="E189" s="62"/>
      <c r="F189" s="62"/>
      <c r="G189" s="62"/>
      <c r="H189" s="62"/>
      <c r="I189" s="63" t="s">
        <v>103</v>
      </c>
      <c r="J189" s="62"/>
    </row>
    <row r="190" spans="1:10" s="84" customFormat="1" ht="24.75" customHeight="1" x14ac:dyDescent="0.3">
      <c r="A190" s="40" t="s">
        <v>164</v>
      </c>
      <c r="B190" s="34"/>
      <c r="C190" s="34">
        <v>243</v>
      </c>
      <c r="D190" s="65">
        <f t="shared" si="20"/>
        <v>0</v>
      </c>
      <c r="E190" s="62"/>
      <c r="F190" s="62"/>
      <c r="G190" s="62"/>
      <c r="H190" s="62"/>
      <c r="I190" s="63" t="s">
        <v>103</v>
      </c>
      <c r="J190" s="62"/>
    </row>
    <row r="191" spans="1:10" s="84" customFormat="1" ht="15.6" customHeight="1" x14ac:dyDescent="0.3">
      <c r="A191" s="40" t="s">
        <v>165</v>
      </c>
      <c r="B191" s="34"/>
      <c r="C191" s="34">
        <v>243</v>
      </c>
      <c r="D191" s="65">
        <f t="shared" si="20"/>
        <v>0</v>
      </c>
      <c r="E191" s="62"/>
      <c r="F191" s="62"/>
      <c r="G191" s="62"/>
      <c r="H191" s="62"/>
      <c r="I191" s="63" t="s">
        <v>103</v>
      </c>
      <c r="J191" s="62"/>
    </row>
    <row r="192" spans="1:10" s="84" customFormat="1" ht="24.6" customHeight="1" x14ac:dyDescent="0.3">
      <c r="A192" s="36" t="s">
        <v>294</v>
      </c>
      <c r="B192" s="34"/>
      <c r="C192" s="34">
        <v>244</v>
      </c>
      <c r="D192" s="62">
        <f t="shared" ref="D192:J192" si="21">D194+D195+D196+D202+D203+D204+D205+D206+D207+D208</f>
        <v>6079157.0700000003</v>
      </c>
      <c r="E192" s="62">
        <f t="shared" si="21"/>
        <v>5321374.7300000004</v>
      </c>
      <c r="F192" s="62">
        <f t="shared" si="21"/>
        <v>0</v>
      </c>
      <c r="G192" s="62">
        <f t="shared" si="21"/>
        <v>0</v>
      </c>
      <c r="H192" s="62">
        <f t="shared" si="21"/>
        <v>0</v>
      </c>
      <c r="I192" s="62">
        <f t="shared" si="21"/>
        <v>757782.33999999985</v>
      </c>
      <c r="J192" s="62">
        <f t="shared" si="21"/>
        <v>0</v>
      </c>
    </row>
    <row r="193" spans="1:10" s="84" customFormat="1" ht="10.95" customHeight="1" x14ac:dyDescent="0.3">
      <c r="A193" s="36" t="s">
        <v>143</v>
      </c>
      <c r="B193" s="34"/>
      <c r="C193" s="34"/>
      <c r="D193" s="65"/>
      <c r="E193" s="62"/>
      <c r="F193" s="62"/>
      <c r="G193" s="62"/>
      <c r="H193" s="62"/>
      <c r="I193" s="62"/>
      <c r="J193" s="62"/>
    </row>
    <row r="194" spans="1:10" s="84" customFormat="1" ht="14.25" customHeight="1" x14ac:dyDescent="0.3">
      <c r="A194" s="40" t="s">
        <v>166</v>
      </c>
      <c r="B194" s="34"/>
      <c r="C194" s="34">
        <v>244</v>
      </c>
      <c r="D194" s="65">
        <f>E194+F194+G194+H194+I194</f>
        <v>127828.92</v>
      </c>
      <c r="E194" s="62">
        <v>124544.51</v>
      </c>
      <c r="F194" s="62"/>
      <c r="G194" s="62"/>
      <c r="H194" s="62"/>
      <c r="I194" s="62">
        <v>3284.41</v>
      </c>
      <c r="J194" s="62"/>
    </row>
    <row r="195" spans="1:10" s="84" customFormat="1" ht="18.75" customHeight="1" x14ac:dyDescent="0.3">
      <c r="A195" s="40" t="s">
        <v>159</v>
      </c>
      <c r="B195" s="34"/>
      <c r="C195" s="34">
        <v>244</v>
      </c>
      <c r="D195" s="65">
        <f>E195+F195+G195+H195+I195</f>
        <v>0</v>
      </c>
      <c r="E195" s="62">
        <v>0</v>
      </c>
      <c r="F195" s="62"/>
      <c r="G195" s="62"/>
      <c r="H195" s="62"/>
      <c r="I195" s="62">
        <v>0</v>
      </c>
      <c r="J195" s="62"/>
    </row>
    <row r="196" spans="1:10" s="84" customFormat="1" ht="24.75" customHeight="1" x14ac:dyDescent="0.3">
      <c r="A196" s="40" t="s">
        <v>167</v>
      </c>
      <c r="B196" s="34"/>
      <c r="C196" s="34">
        <v>244</v>
      </c>
      <c r="D196" s="65">
        <f>E196+F196+G196+H196+I196</f>
        <v>2167897.7799999998</v>
      </c>
      <c r="E196" s="62">
        <f>E198+E199+E200+E201</f>
        <v>1856419.96</v>
      </c>
      <c r="F196" s="62">
        <f>F198+F199+F200+F201</f>
        <v>0</v>
      </c>
      <c r="G196" s="62">
        <f>G198+G199+G200+G201</f>
        <v>0</v>
      </c>
      <c r="H196" s="62">
        <f>H198+H199+H200+H201</f>
        <v>0</v>
      </c>
      <c r="I196" s="62">
        <f>I197+I198+I199+I200+I201</f>
        <v>311477.81999999995</v>
      </c>
      <c r="J196" s="62">
        <f>J197+J198+J199+J200+J201</f>
        <v>0</v>
      </c>
    </row>
    <row r="197" spans="1:10" s="84" customFormat="1" ht="13.2" customHeight="1" x14ac:dyDescent="0.3">
      <c r="A197" s="40" t="s">
        <v>25</v>
      </c>
      <c r="B197" s="34"/>
      <c r="C197" s="34"/>
      <c r="D197" s="65"/>
      <c r="E197" s="62"/>
      <c r="F197" s="62"/>
      <c r="G197" s="62"/>
      <c r="H197" s="62"/>
      <c r="I197" s="62"/>
      <c r="J197" s="62"/>
    </row>
    <row r="198" spans="1:10" s="84" customFormat="1" ht="13.2" customHeight="1" x14ac:dyDescent="0.3">
      <c r="A198" s="40" t="s">
        <v>168</v>
      </c>
      <c r="B198" s="34"/>
      <c r="C198" s="34"/>
      <c r="D198" s="65">
        <f t="shared" ref="D198:D218" si="22">E198+F198+G198+H198+I198</f>
        <v>1402500.96</v>
      </c>
      <c r="E198" s="62">
        <v>1374892.55</v>
      </c>
      <c r="F198" s="62"/>
      <c r="G198" s="62"/>
      <c r="H198" s="62"/>
      <c r="I198" s="62">
        <v>27608.41</v>
      </c>
      <c r="J198" s="62"/>
    </row>
    <row r="199" spans="1:10" s="84" customFormat="1" ht="13.2" customHeight="1" x14ac:dyDescent="0.3">
      <c r="A199" s="40" t="s">
        <v>169</v>
      </c>
      <c r="B199" s="34"/>
      <c r="C199" s="34"/>
      <c r="D199" s="65">
        <f t="shared" si="22"/>
        <v>0</v>
      </c>
      <c r="E199" s="62">
        <v>0</v>
      </c>
      <c r="F199" s="62"/>
      <c r="G199" s="62"/>
      <c r="H199" s="62"/>
      <c r="I199" s="62">
        <v>0</v>
      </c>
      <c r="J199" s="62"/>
    </row>
    <row r="200" spans="1:10" s="84" customFormat="1" ht="13.2" customHeight="1" x14ac:dyDescent="0.3">
      <c r="A200" s="40" t="s">
        <v>170</v>
      </c>
      <c r="B200" s="34"/>
      <c r="C200" s="34"/>
      <c r="D200" s="65">
        <f t="shared" si="22"/>
        <v>579090.01</v>
      </c>
      <c r="E200" s="62">
        <v>337266.27</v>
      </c>
      <c r="F200" s="62"/>
      <c r="G200" s="62"/>
      <c r="H200" s="62"/>
      <c r="I200" s="62">
        <v>241823.74</v>
      </c>
      <c r="J200" s="62"/>
    </row>
    <row r="201" spans="1:10" s="84" customFormat="1" ht="13.2" customHeight="1" x14ac:dyDescent="0.3">
      <c r="A201" s="40" t="s">
        <v>171</v>
      </c>
      <c r="B201" s="34"/>
      <c r="C201" s="34"/>
      <c r="D201" s="65">
        <f t="shared" si="22"/>
        <v>186306.81</v>
      </c>
      <c r="E201" s="62">
        <v>144261.14000000001</v>
      </c>
      <c r="F201" s="62"/>
      <c r="G201" s="62"/>
      <c r="H201" s="62"/>
      <c r="I201" s="62">
        <v>42045.67</v>
      </c>
      <c r="J201" s="62"/>
    </row>
    <row r="202" spans="1:10" s="84" customFormat="1" ht="25.5" customHeight="1" x14ac:dyDescent="0.3">
      <c r="A202" s="40" t="s">
        <v>172</v>
      </c>
      <c r="B202" s="34"/>
      <c r="C202" s="34">
        <v>244</v>
      </c>
      <c r="D202" s="65">
        <f t="shared" si="22"/>
        <v>0</v>
      </c>
      <c r="E202" s="62"/>
      <c r="F202" s="62"/>
      <c r="G202" s="62"/>
      <c r="H202" s="62"/>
      <c r="I202" s="62"/>
      <c r="J202" s="62"/>
    </row>
    <row r="203" spans="1:10" s="84" customFormat="1" ht="25.5" customHeight="1" x14ac:dyDescent="0.3">
      <c r="A203" s="40" t="s">
        <v>160</v>
      </c>
      <c r="B203" s="34"/>
      <c r="C203" s="34">
        <v>244</v>
      </c>
      <c r="D203" s="65">
        <f t="shared" si="22"/>
        <v>2082013.1400000001</v>
      </c>
      <c r="E203" s="62">
        <v>1937723.35</v>
      </c>
      <c r="F203" s="62"/>
      <c r="G203" s="62"/>
      <c r="H203" s="62"/>
      <c r="I203" s="62">
        <v>144289.79</v>
      </c>
      <c r="J203" s="62"/>
    </row>
    <row r="204" spans="1:10" s="84" customFormat="1" ht="25.5" customHeight="1" x14ac:dyDescent="0.3">
      <c r="A204" s="40" t="s">
        <v>161</v>
      </c>
      <c r="B204" s="34"/>
      <c r="C204" s="34">
        <v>244</v>
      </c>
      <c r="D204" s="65">
        <f t="shared" si="22"/>
        <v>453917.23</v>
      </c>
      <c r="E204" s="62">
        <v>306917.23</v>
      </c>
      <c r="F204" s="62"/>
      <c r="G204" s="62"/>
      <c r="H204" s="62"/>
      <c r="I204" s="62">
        <v>147000</v>
      </c>
      <c r="J204" s="62"/>
    </row>
    <row r="205" spans="1:10" s="84" customFormat="1" ht="25.5" customHeight="1" x14ac:dyDescent="0.3">
      <c r="A205" s="40" t="s">
        <v>162</v>
      </c>
      <c r="B205" s="34"/>
      <c r="C205" s="34">
        <v>244</v>
      </c>
      <c r="D205" s="65">
        <f t="shared" si="22"/>
        <v>910000</v>
      </c>
      <c r="E205" s="62">
        <v>875000</v>
      </c>
      <c r="F205" s="62"/>
      <c r="G205" s="62"/>
      <c r="H205" s="62"/>
      <c r="I205" s="62">
        <v>35000</v>
      </c>
      <c r="J205" s="62"/>
    </row>
    <row r="206" spans="1:10" s="84" customFormat="1" ht="25.5" customHeight="1" x14ac:dyDescent="0.3">
      <c r="A206" s="40" t="s">
        <v>163</v>
      </c>
      <c r="B206" s="34"/>
      <c r="C206" s="34">
        <v>244</v>
      </c>
      <c r="D206" s="65">
        <f t="shared" si="22"/>
        <v>0</v>
      </c>
      <c r="E206" s="62">
        <v>0</v>
      </c>
      <c r="F206" s="62"/>
      <c r="G206" s="62"/>
      <c r="H206" s="62"/>
      <c r="I206" s="62">
        <v>0</v>
      </c>
      <c r="J206" s="62"/>
    </row>
    <row r="207" spans="1:10" s="84" customFormat="1" ht="25.5" customHeight="1" x14ac:dyDescent="0.3">
      <c r="A207" s="40" t="s">
        <v>164</v>
      </c>
      <c r="B207" s="34"/>
      <c r="C207" s="34">
        <v>244</v>
      </c>
      <c r="D207" s="65">
        <f t="shared" si="22"/>
        <v>330000</v>
      </c>
      <c r="E207" s="62">
        <v>213269.68</v>
      </c>
      <c r="F207" s="62"/>
      <c r="G207" s="62"/>
      <c r="H207" s="62"/>
      <c r="I207" s="62">
        <v>116730.32</v>
      </c>
      <c r="J207" s="62"/>
    </row>
    <row r="208" spans="1:10" s="84" customFormat="1" ht="15" customHeight="1" x14ac:dyDescent="0.3">
      <c r="A208" s="40" t="s">
        <v>165</v>
      </c>
      <c r="B208" s="34"/>
      <c r="C208" s="34">
        <v>244</v>
      </c>
      <c r="D208" s="65">
        <f t="shared" si="22"/>
        <v>7500</v>
      </c>
      <c r="E208" s="62">
        <v>7500</v>
      </c>
      <c r="F208" s="62">
        <v>0</v>
      </c>
      <c r="G208" s="62"/>
      <c r="H208" s="62"/>
      <c r="I208" s="62"/>
      <c r="J208" s="62"/>
    </row>
    <row r="209" spans="1:10" s="84" customFormat="1" ht="15" customHeight="1" x14ac:dyDescent="0.3">
      <c r="A209" s="36" t="s">
        <v>173</v>
      </c>
      <c r="B209" s="34">
        <v>300</v>
      </c>
      <c r="C209" s="34" t="s">
        <v>103</v>
      </c>
      <c r="D209" s="65">
        <f t="shared" si="22"/>
        <v>0</v>
      </c>
      <c r="E209" s="62">
        <f t="shared" ref="E209:J209" si="23">E211+E212</f>
        <v>0</v>
      </c>
      <c r="F209" s="62">
        <f t="shared" si="23"/>
        <v>0</v>
      </c>
      <c r="G209" s="62">
        <f t="shared" si="23"/>
        <v>0</v>
      </c>
      <c r="H209" s="62">
        <f t="shared" si="23"/>
        <v>0</v>
      </c>
      <c r="I209" s="62">
        <f t="shared" si="23"/>
        <v>0</v>
      </c>
      <c r="J209" s="62">
        <f t="shared" si="23"/>
        <v>0</v>
      </c>
    </row>
    <row r="210" spans="1:10" s="84" customFormat="1" ht="12.6" customHeight="1" x14ac:dyDescent="0.3">
      <c r="A210" s="36" t="s">
        <v>143</v>
      </c>
      <c r="B210" s="34"/>
      <c r="C210" s="41"/>
      <c r="D210" s="65">
        <f t="shared" si="22"/>
        <v>0</v>
      </c>
      <c r="E210" s="62"/>
      <c r="F210" s="62"/>
      <c r="G210" s="62"/>
      <c r="H210" s="62"/>
      <c r="I210" s="62"/>
      <c r="J210" s="62"/>
    </row>
    <row r="211" spans="1:10" s="84" customFormat="1" ht="12.6" customHeight="1" x14ac:dyDescent="0.3">
      <c r="A211" s="36" t="s">
        <v>174</v>
      </c>
      <c r="B211" s="81">
        <v>310</v>
      </c>
      <c r="C211" s="82"/>
      <c r="D211" s="65">
        <f t="shared" si="22"/>
        <v>0</v>
      </c>
      <c r="E211" s="62"/>
      <c r="F211" s="62"/>
      <c r="G211" s="62"/>
      <c r="H211" s="62"/>
      <c r="I211" s="62"/>
      <c r="J211" s="62"/>
    </row>
    <row r="212" spans="1:10" s="87" customFormat="1" ht="12.6" customHeight="1" x14ac:dyDescent="0.2">
      <c r="A212" s="36" t="s">
        <v>175</v>
      </c>
      <c r="B212" s="34">
        <v>320</v>
      </c>
      <c r="C212" s="34"/>
      <c r="D212" s="65">
        <f t="shared" si="22"/>
        <v>0</v>
      </c>
      <c r="E212" s="62"/>
      <c r="F212" s="62"/>
      <c r="G212" s="62"/>
      <c r="H212" s="62"/>
      <c r="I212" s="62"/>
      <c r="J212" s="62"/>
    </row>
    <row r="213" spans="1:10" s="87" customFormat="1" ht="12.6" customHeight="1" x14ac:dyDescent="0.2">
      <c r="A213" s="36" t="s">
        <v>176</v>
      </c>
      <c r="B213" s="34">
        <v>400</v>
      </c>
      <c r="C213" s="34"/>
      <c r="D213" s="65">
        <f t="shared" si="22"/>
        <v>0</v>
      </c>
      <c r="E213" s="62">
        <f t="shared" ref="E213:J213" si="24">E215+E216</f>
        <v>0</v>
      </c>
      <c r="F213" s="62">
        <f t="shared" si="24"/>
        <v>0</v>
      </c>
      <c r="G213" s="62">
        <f t="shared" si="24"/>
        <v>0</v>
      </c>
      <c r="H213" s="62">
        <f t="shared" si="24"/>
        <v>0</v>
      </c>
      <c r="I213" s="62">
        <f t="shared" si="24"/>
        <v>0</v>
      </c>
      <c r="J213" s="62">
        <f t="shared" si="24"/>
        <v>0</v>
      </c>
    </row>
    <row r="214" spans="1:10" s="87" customFormat="1" ht="12.6" customHeight="1" x14ac:dyDescent="0.2">
      <c r="A214" s="36" t="s">
        <v>143</v>
      </c>
      <c r="B214" s="34"/>
      <c r="C214" s="41"/>
      <c r="D214" s="65">
        <f t="shared" si="22"/>
        <v>0</v>
      </c>
      <c r="E214" s="62"/>
      <c r="F214" s="62"/>
      <c r="G214" s="62"/>
      <c r="H214" s="62"/>
      <c r="I214" s="62"/>
      <c r="J214" s="62"/>
    </row>
    <row r="215" spans="1:10" s="87" customFormat="1" ht="12.6" customHeight="1" x14ac:dyDescent="0.2">
      <c r="A215" s="36" t="s">
        <v>177</v>
      </c>
      <c r="B215" s="81">
        <v>410</v>
      </c>
      <c r="C215" s="82"/>
      <c r="D215" s="65">
        <f t="shared" si="22"/>
        <v>0</v>
      </c>
      <c r="E215" s="62"/>
      <c r="F215" s="62"/>
      <c r="G215" s="62"/>
      <c r="H215" s="62"/>
      <c r="I215" s="62"/>
      <c r="J215" s="62"/>
    </row>
    <row r="216" spans="1:10" s="87" customFormat="1" ht="12.6" customHeight="1" x14ac:dyDescent="0.2">
      <c r="A216" s="36" t="s">
        <v>178</v>
      </c>
      <c r="B216" s="34">
        <v>420</v>
      </c>
      <c r="C216" s="34"/>
      <c r="D216" s="65">
        <f t="shared" si="22"/>
        <v>0</v>
      </c>
      <c r="E216" s="62"/>
      <c r="F216" s="62"/>
      <c r="G216" s="62"/>
      <c r="H216" s="62"/>
      <c r="I216" s="62"/>
      <c r="J216" s="62"/>
    </row>
    <row r="217" spans="1:10" s="87" customFormat="1" ht="12.6" customHeight="1" x14ac:dyDescent="0.2">
      <c r="A217" s="36" t="s">
        <v>179</v>
      </c>
      <c r="B217" s="34">
        <v>500</v>
      </c>
      <c r="C217" s="34" t="s">
        <v>103</v>
      </c>
      <c r="D217" s="65">
        <f t="shared" si="22"/>
        <v>0</v>
      </c>
      <c r="E217" s="62">
        <v>0</v>
      </c>
      <c r="F217" s="62">
        <v>0</v>
      </c>
      <c r="G217" s="62"/>
      <c r="H217" s="62"/>
      <c r="I217" s="62">
        <v>0</v>
      </c>
      <c r="J217" s="62"/>
    </row>
    <row r="218" spans="1:10" s="87" customFormat="1" ht="12.6" customHeight="1" x14ac:dyDescent="0.2">
      <c r="A218" s="36" t="s">
        <v>180</v>
      </c>
      <c r="B218" s="34">
        <v>600</v>
      </c>
      <c r="C218" s="34" t="s">
        <v>103</v>
      </c>
      <c r="D218" s="65">
        <f t="shared" si="22"/>
        <v>0</v>
      </c>
      <c r="E218" s="62">
        <f t="shared" ref="E218:J218" si="25">E217+E119-E156</f>
        <v>0</v>
      </c>
      <c r="F218" s="62">
        <f t="shared" si="25"/>
        <v>0</v>
      </c>
      <c r="G218" s="62">
        <f t="shared" si="25"/>
        <v>0</v>
      </c>
      <c r="H218" s="62">
        <f t="shared" si="25"/>
        <v>0</v>
      </c>
      <c r="I218" s="62">
        <f t="shared" si="25"/>
        <v>0</v>
      </c>
      <c r="J218" s="62">
        <f t="shared" si="25"/>
        <v>0</v>
      </c>
    </row>
    <row r="219" spans="1:10" x14ac:dyDescent="0.3">
      <c r="A219" s="67"/>
      <c r="B219" s="68"/>
      <c r="C219" s="68"/>
      <c r="D219" s="127" t="s">
        <v>89</v>
      </c>
      <c r="E219" s="127"/>
      <c r="F219" s="127"/>
      <c r="G219" s="127"/>
      <c r="H219" s="83"/>
      <c r="I219" s="83"/>
      <c r="J219" s="83"/>
    </row>
    <row r="220" spans="1:10" x14ac:dyDescent="0.3">
      <c r="A220" s="67"/>
      <c r="B220" s="68"/>
      <c r="C220" s="68"/>
      <c r="D220" s="127" t="s">
        <v>307</v>
      </c>
      <c r="E220" s="127"/>
      <c r="F220" s="127"/>
      <c r="G220" s="127"/>
      <c r="H220" s="83"/>
      <c r="I220" s="83"/>
      <c r="J220" s="83"/>
    </row>
    <row r="221" spans="1:10" x14ac:dyDescent="0.3">
      <c r="A221" s="67"/>
      <c r="B221" s="68"/>
      <c r="C221" s="68"/>
      <c r="D221" s="83"/>
      <c r="E221" s="128" t="s">
        <v>182</v>
      </c>
      <c r="F221" s="128"/>
      <c r="G221" s="83"/>
      <c r="H221" s="83"/>
      <c r="I221" s="83"/>
      <c r="J221" s="83"/>
    </row>
    <row r="222" spans="1:10" s="84" customFormat="1" ht="18" customHeight="1" x14ac:dyDescent="0.3">
      <c r="A222" s="134" t="s">
        <v>32</v>
      </c>
      <c r="B222" s="129" t="s">
        <v>91</v>
      </c>
      <c r="C222" s="129" t="s">
        <v>92</v>
      </c>
      <c r="D222" s="130" t="s">
        <v>93</v>
      </c>
      <c r="E222" s="149" t="s">
        <v>94</v>
      </c>
      <c r="F222" s="150"/>
      <c r="G222" s="150"/>
      <c r="H222" s="150"/>
      <c r="I222" s="150"/>
      <c r="J222" s="133"/>
    </row>
    <row r="223" spans="1:10" s="84" customFormat="1" ht="16.5" customHeight="1" x14ac:dyDescent="0.3">
      <c r="A223" s="135"/>
      <c r="B223" s="129"/>
      <c r="C223" s="129"/>
      <c r="D223" s="131"/>
      <c r="E223" s="149" t="s">
        <v>25</v>
      </c>
      <c r="F223" s="150"/>
      <c r="G223" s="150"/>
      <c r="H223" s="150"/>
      <c r="I223" s="150"/>
      <c r="J223" s="133"/>
    </row>
    <row r="224" spans="1:10" s="84" customFormat="1" ht="68.400000000000006" customHeight="1" x14ac:dyDescent="0.3">
      <c r="A224" s="135"/>
      <c r="B224" s="129"/>
      <c r="C224" s="129"/>
      <c r="D224" s="131"/>
      <c r="E224" s="133" t="s">
        <v>95</v>
      </c>
      <c r="F224" s="130" t="s">
        <v>96</v>
      </c>
      <c r="G224" s="129" t="s">
        <v>97</v>
      </c>
      <c r="H224" s="130" t="s">
        <v>98</v>
      </c>
      <c r="I224" s="129" t="s">
        <v>99</v>
      </c>
      <c r="J224" s="129"/>
    </row>
    <row r="225" spans="1:10" s="84" customFormat="1" ht="30.75" customHeight="1" x14ac:dyDescent="0.3">
      <c r="A225" s="136"/>
      <c r="B225" s="129"/>
      <c r="C225" s="129"/>
      <c r="D225" s="132"/>
      <c r="E225" s="133"/>
      <c r="F225" s="132"/>
      <c r="G225" s="129"/>
      <c r="H225" s="132"/>
      <c r="I225" s="85" t="s">
        <v>100</v>
      </c>
      <c r="J225" s="85" t="s">
        <v>101</v>
      </c>
    </row>
    <row r="226" spans="1:10" s="35" customFormat="1" ht="13.8" x14ac:dyDescent="0.3">
      <c r="A226" s="73">
        <v>1</v>
      </c>
      <c r="B226" s="73">
        <v>2</v>
      </c>
      <c r="C226" s="73">
        <v>3</v>
      </c>
      <c r="D226" s="56">
        <v>4</v>
      </c>
      <c r="E226" s="56">
        <v>5</v>
      </c>
      <c r="F226" s="56">
        <v>6</v>
      </c>
      <c r="G226" s="56">
        <v>7</v>
      </c>
      <c r="H226" s="56">
        <v>8</v>
      </c>
      <c r="I226" s="56">
        <v>9</v>
      </c>
      <c r="J226" s="56">
        <v>10</v>
      </c>
    </row>
    <row r="227" spans="1:10" s="64" customFormat="1" ht="10.199999999999999" x14ac:dyDescent="0.3">
      <c r="A227" s="74" t="s">
        <v>102</v>
      </c>
      <c r="B227" s="34">
        <v>100</v>
      </c>
      <c r="C227" s="34" t="s">
        <v>103</v>
      </c>
      <c r="D227" s="65">
        <f>E227+F227+G227+H227+I227</f>
        <v>36453632.269999996</v>
      </c>
      <c r="E227" s="65">
        <f>E230</f>
        <v>30933411.27</v>
      </c>
      <c r="F227" s="65">
        <f>F253</f>
        <v>0</v>
      </c>
      <c r="G227" s="65">
        <f>G253</f>
        <v>0</v>
      </c>
      <c r="H227" s="65"/>
      <c r="I227" s="65">
        <f>I229+I230+I251+I252+I254+I258</f>
        <v>5520221</v>
      </c>
      <c r="J227" s="65">
        <f>J230</f>
        <v>0</v>
      </c>
    </row>
    <row r="228" spans="1:10" s="64" customFormat="1" ht="10.199999999999999" x14ac:dyDescent="0.3">
      <c r="A228" s="33" t="s">
        <v>25</v>
      </c>
      <c r="B228" s="34"/>
      <c r="C228" s="34"/>
      <c r="D228" s="86"/>
      <c r="E228" s="63"/>
      <c r="F228" s="63"/>
      <c r="G228" s="63"/>
      <c r="H228" s="63"/>
      <c r="I228" s="62"/>
      <c r="J228" s="63"/>
    </row>
    <row r="229" spans="1:10" s="64" customFormat="1" ht="10.199999999999999" x14ac:dyDescent="0.3">
      <c r="A229" s="33" t="s">
        <v>104</v>
      </c>
      <c r="B229" s="34">
        <v>110</v>
      </c>
      <c r="C229" s="34">
        <v>120</v>
      </c>
      <c r="D229" s="65">
        <f>I229</f>
        <v>600221</v>
      </c>
      <c r="E229" s="63" t="s">
        <v>103</v>
      </c>
      <c r="F229" s="63" t="s">
        <v>103</v>
      </c>
      <c r="G229" s="63" t="s">
        <v>103</v>
      </c>
      <c r="H229" s="63" t="s">
        <v>103</v>
      </c>
      <c r="I229" s="62">
        <v>600221</v>
      </c>
      <c r="J229" s="63" t="s">
        <v>103</v>
      </c>
    </row>
    <row r="230" spans="1:10" s="64" customFormat="1" ht="10.199999999999999" x14ac:dyDescent="0.3">
      <c r="A230" s="33" t="s">
        <v>105</v>
      </c>
      <c r="B230" s="34">
        <v>120</v>
      </c>
      <c r="C230" s="34">
        <v>130</v>
      </c>
      <c r="D230" s="65">
        <f>D232+D233+D234+D235+D236+D237+D238+D239+D240+D241+D242+D243+D244+D245+D246+D247+D248+D249+D250</f>
        <v>35853411.269999996</v>
      </c>
      <c r="E230" s="65">
        <f>E232+E233+E234+E235+E236+E237+E238+E239+E240+E241+E242+E243+E244+E245+E246+E247</f>
        <v>30933411.27</v>
      </c>
      <c r="F230" s="63" t="s">
        <v>103</v>
      </c>
      <c r="G230" s="63" t="s">
        <v>103</v>
      </c>
      <c r="H230" s="86"/>
      <c r="I230" s="65">
        <f>I232+I233+I234+I235+I236+I237+I238+I239+I240+I241+I242+I243+I244+I245+I246+I247+I248+I249+I250+I251+I252</f>
        <v>4920000</v>
      </c>
      <c r="J230" s="65">
        <f>J232+J233+J234+J235+J236+J237+J238+J239+J240+J241+J242+J243+J244+J245+J246+J247+J248+J249+J250</f>
        <v>0</v>
      </c>
    </row>
    <row r="231" spans="1:10" s="64" customFormat="1" ht="10.199999999999999" x14ac:dyDescent="0.3">
      <c r="A231" s="33" t="s">
        <v>25</v>
      </c>
      <c r="B231" s="34"/>
      <c r="C231" s="34"/>
      <c r="D231" s="86"/>
      <c r="E231" s="63"/>
      <c r="F231" s="63"/>
      <c r="G231" s="63"/>
      <c r="H231" s="63"/>
      <c r="I231" s="63"/>
      <c r="J231" s="63"/>
    </row>
    <row r="232" spans="1:10" s="64" customFormat="1" ht="35.25" customHeight="1" x14ac:dyDescent="0.3">
      <c r="A232" s="33" t="s">
        <v>106</v>
      </c>
      <c r="B232" s="34"/>
      <c r="C232" s="34"/>
      <c r="D232" s="65">
        <f>E232</f>
        <v>0</v>
      </c>
      <c r="E232" s="62">
        <v>0</v>
      </c>
      <c r="F232" s="63" t="s">
        <v>103</v>
      </c>
      <c r="G232" s="63" t="s">
        <v>103</v>
      </c>
      <c r="H232" s="63"/>
      <c r="I232" s="62">
        <v>0</v>
      </c>
      <c r="J232" s="63"/>
    </row>
    <row r="233" spans="1:10" s="64" customFormat="1" ht="24.6" customHeight="1" x14ac:dyDescent="0.3">
      <c r="A233" s="33" t="s">
        <v>107</v>
      </c>
      <c r="B233" s="34"/>
      <c r="C233" s="34"/>
      <c r="D233" s="65">
        <f t="shared" ref="D233:D244" si="26">E233</f>
        <v>0</v>
      </c>
      <c r="E233" s="62">
        <v>0</v>
      </c>
      <c r="F233" s="63" t="s">
        <v>103</v>
      </c>
      <c r="G233" s="63" t="s">
        <v>103</v>
      </c>
      <c r="H233" s="63"/>
      <c r="I233" s="62">
        <v>0</v>
      </c>
      <c r="J233" s="63"/>
    </row>
    <row r="234" spans="1:10" s="64" customFormat="1" ht="33" customHeight="1" x14ac:dyDescent="0.3">
      <c r="A234" s="76" t="s">
        <v>108</v>
      </c>
      <c r="B234" s="34"/>
      <c r="C234" s="34"/>
      <c r="D234" s="65">
        <f t="shared" si="26"/>
        <v>8052586</v>
      </c>
      <c r="E234" s="62">
        <f>7795046+257540</f>
        <v>8052586</v>
      </c>
      <c r="F234" s="63" t="s">
        <v>103</v>
      </c>
      <c r="G234" s="63" t="s">
        <v>103</v>
      </c>
      <c r="H234" s="63">
        <v>0</v>
      </c>
      <c r="I234" s="62">
        <v>0</v>
      </c>
      <c r="J234" s="63">
        <v>0</v>
      </c>
    </row>
    <row r="235" spans="1:10" s="64" customFormat="1" ht="36" customHeight="1" x14ac:dyDescent="0.3">
      <c r="A235" s="76" t="s">
        <v>109</v>
      </c>
      <c r="B235" s="34"/>
      <c r="C235" s="34"/>
      <c r="D235" s="65">
        <f t="shared" si="26"/>
        <v>11901000</v>
      </c>
      <c r="E235" s="62">
        <f>11520750+380250</f>
        <v>11901000</v>
      </c>
      <c r="F235" s="63" t="s">
        <v>103</v>
      </c>
      <c r="G235" s="63" t="s">
        <v>103</v>
      </c>
      <c r="H235" s="63">
        <v>0</v>
      </c>
      <c r="I235" s="62">
        <v>0</v>
      </c>
      <c r="J235" s="63">
        <v>0</v>
      </c>
    </row>
    <row r="236" spans="1:10" s="64" customFormat="1" ht="37.5" customHeight="1" x14ac:dyDescent="0.3">
      <c r="A236" s="76" t="s">
        <v>110</v>
      </c>
      <c r="B236" s="34"/>
      <c r="C236" s="34"/>
      <c r="D236" s="65">
        <f t="shared" si="26"/>
        <v>3187808</v>
      </c>
      <c r="E236" s="62">
        <f>3089353+98455</f>
        <v>3187808</v>
      </c>
      <c r="F236" s="63" t="s">
        <v>103</v>
      </c>
      <c r="G236" s="63" t="s">
        <v>103</v>
      </c>
      <c r="H236" s="63">
        <v>0</v>
      </c>
      <c r="I236" s="62">
        <v>0</v>
      </c>
      <c r="J236" s="63">
        <v>0</v>
      </c>
    </row>
    <row r="237" spans="1:10" s="64" customFormat="1" ht="19.2" customHeight="1" x14ac:dyDescent="0.3">
      <c r="A237" s="33" t="s">
        <v>111</v>
      </c>
      <c r="B237" s="34"/>
      <c r="C237" s="34"/>
      <c r="D237" s="65">
        <f t="shared" si="26"/>
        <v>4016602.46</v>
      </c>
      <c r="E237" s="62">
        <v>4016602.46</v>
      </c>
      <c r="F237" s="63" t="s">
        <v>103</v>
      </c>
      <c r="G237" s="63" t="s">
        <v>103</v>
      </c>
      <c r="H237" s="63"/>
      <c r="I237" s="62">
        <v>0</v>
      </c>
      <c r="J237" s="63"/>
    </row>
    <row r="238" spans="1:10" s="64" customFormat="1" ht="32.4" customHeight="1" x14ac:dyDescent="0.3">
      <c r="A238" s="33" t="s">
        <v>112</v>
      </c>
      <c r="B238" s="34"/>
      <c r="C238" s="34"/>
      <c r="D238" s="65">
        <f t="shared" si="26"/>
        <v>0</v>
      </c>
      <c r="E238" s="62">
        <v>0</v>
      </c>
      <c r="F238" s="63" t="s">
        <v>103</v>
      </c>
      <c r="G238" s="63" t="s">
        <v>103</v>
      </c>
      <c r="H238" s="63"/>
      <c r="I238" s="62">
        <v>0</v>
      </c>
      <c r="J238" s="63"/>
    </row>
    <row r="239" spans="1:10" s="64" customFormat="1" ht="44.4" customHeight="1" x14ac:dyDescent="0.3">
      <c r="A239" s="33" t="s">
        <v>113</v>
      </c>
      <c r="B239" s="34"/>
      <c r="C239" s="34"/>
      <c r="D239" s="65">
        <f t="shared" si="26"/>
        <v>0</v>
      </c>
      <c r="E239" s="62">
        <v>0</v>
      </c>
      <c r="F239" s="63" t="s">
        <v>103</v>
      </c>
      <c r="G239" s="63" t="s">
        <v>103</v>
      </c>
      <c r="H239" s="63"/>
      <c r="I239" s="62">
        <v>0</v>
      </c>
      <c r="J239" s="63"/>
    </row>
    <row r="240" spans="1:10" s="64" customFormat="1" ht="20.399999999999999" customHeight="1" x14ac:dyDescent="0.3">
      <c r="A240" s="33" t="s">
        <v>114</v>
      </c>
      <c r="B240" s="34"/>
      <c r="C240" s="34"/>
      <c r="D240" s="65">
        <f t="shared" si="26"/>
        <v>0</v>
      </c>
      <c r="E240" s="62">
        <v>0</v>
      </c>
      <c r="F240" s="63" t="s">
        <v>103</v>
      </c>
      <c r="G240" s="63" t="s">
        <v>103</v>
      </c>
      <c r="H240" s="63"/>
      <c r="I240" s="62">
        <v>0</v>
      </c>
      <c r="J240" s="63"/>
    </row>
    <row r="241" spans="1:10" s="64" customFormat="1" ht="30" customHeight="1" x14ac:dyDescent="0.3">
      <c r="A241" s="33" t="s">
        <v>115</v>
      </c>
      <c r="B241" s="34"/>
      <c r="C241" s="34"/>
      <c r="D241" s="65">
        <f t="shared" si="26"/>
        <v>0</v>
      </c>
      <c r="E241" s="62">
        <v>0</v>
      </c>
      <c r="F241" s="63" t="s">
        <v>103</v>
      </c>
      <c r="G241" s="63" t="s">
        <v>103</v>
      </c>
      <c r="H241" s="63"/>
      <c r="I241" s="62">
        <v>0</v>
      </c>
      <c r="J241" s="63"/>
    </row>
    <row r="242" spans="1:10" s="64" customFormat="1" ht="48.75" customHeight="1" x14ac:dyDescent="0.3">
      <c r="A242" s="33" t="s">
        <v>116</v>
      </c>
      <c r="B242" s="34"/>
      <c r="C242" s="34"/>
      <c r="D242" s="65">
        <f t="shared" si="26"/>
        <v>0</v>
      </c>
      <c r="E242" s="62">
        <v>0</v>
      </c>
      <c r="F242" s="63" t="s">
        <v>103</v>
      </c>
      <c r="G242" s="63" t="s">
        <v>103</v>
      </c>
      <c r="H242" s="63"/>
      <c r="I242" s="62">
        <v>0</v>
      </c>
      <c r="J242" s="63"/>
    </row>
    <row r="243" spans="1:10" s="64" customFormat="1" ht="33" customHeight="1" x14ac:dyDescent="0.3">
      <c r="A243" s="33" t="s">
        <v>117</v>
      </c>
      <c r="B243" s="34"/>
      <c r="C243" s="34"/>
      <c r="D243" s="65">
        <f t="shared" si="26"/>
        <v>0</v>
      </c>
      <c r="E243" s="62">
        <v>0</v>
      </c>
      <c r="F243" s="63" t="s">
        <v>103</v>
      </c>
      <c r="G243" s="63" t="s">
        <v>103</v>
      </c>
      <c r="H243" s="63"/>
      <c r="I243" s="62">
        <v>0</v>
      </c>
      <c r="J243" s="63"/>
    </row>
    <row r="244" spans="1:10" s="64" customFormat="1" ht="31.2" customHeight="1" x14ac:dyDescent="0.3">
      <c r="A244" s="33" t="s">
        <v>118</v>
      </c>
      <c r="B244" s="34"/>
      <c r="C244" s="34"/>
      <c r="D244" s="65">
        <f t="shared" si="26"/>
        <v>0</v>
      </c>
      <c r="E244" s="62">
        <v>0</v>
      </c>
      <c r="F244" s="63" t="s">
        <v>103</v>
      </c>
      <c r="G244" s="63" t="s">
        <v>103</v>
      </c>
      <c r="H244" s="63"/>
      <c r="I244" s="62">
        <v>0</v>
      </c>
      <c r="J244" s="63"/>
    </row>
    <row r="245" spans="1:10" s="64" customFormat="1" ht="22.2" customHeight="1" x14ac:dyDescent="0.3">
      <c r="A245" s="33" t="s">
        <v>119</v>
      </c>
      <c r="B245" s="34"/>
      <c r="C245" s="34"/>
      <c r="D245" s="65">
        <f>I245</f>
        <v>0</v>
      </c>
      <c r="E245" s="62">
        <v>0</v>
      </c>
      <c r="F245" s="63" t="s">
        <v>103</v>
      </c>
      <c r="G245" s="63" t="s">
        <v>103</v>
      </c>
      <c r="H245" s="63"/>
      <c r="I245" s="62">
        <v>0</v>
      </c>
      <c r="J245" s="63"/>
    </row>
    <row r="246" spans="1:10" s="64" customFormat="1" ht="13.95" customHeight="1" x14ac:dyDescent="0.3">
      <c r="A246" s="33" t="s">
        <v>120</v>
      </c>
      <c r="B246" s="34"/>
      <c r="C246" s="34"/>
      <c r="D246" s="65">
        <f>E246</f>
        <v>569217.27</v>
      </c>
      <c r="E246" s="62">
        <v>569217.27</v>
      </c>
      <c r="F246" s="63" t="s">
        <v>103</v>
      </c>
      <c r="G246" s="63" t="s">
        <v>103</v>
      </c>
      <c r="H246" s="63">
        <v>0</v>
      </c>
      <c r="I246" s="62">
        <v>0</v>
      </c>
      <c r="J246" s="63">
        <v>0</v>
      </c>
    </row>
    <row r="247" spans="1:10" s="64" customFormat="1" ht="13.95" customHeight="1" x14ac:dyDescent="0.3">
      <c r="A247" s="33" t="s">
        <v>121</v>
      </c>
      <c r="B247" s="34"/>
      <c r="C247" s="34"/>
      <c r="D247" s="65">
        <f>E247</f>
        <v>3206197.54</v>
      </c>
      <c r="E247" s="62">
        <v>3206197.54</v>
      </c>
      <c r="F247" s="63" t="s">
        <v>103</v>
      </c>
      <c r="G247" s="63" t="s">
        <v>103</v>
      </c>
      <c r="H247" s="63">
        <v>0</v>
      </c>
      <c r="I247" s="62">
        <v>0</v>
      </c>
      <c r="J247" s="63">
        <v>0</v>
      </c>
    </row>
    <row r="248" spans="1:10" s="64" customFormat="1" ht="13.95" customHeight="1" x14ac:dyDescent="0.3">
      <c r="A248" s="33" t="s">
        <v>122</v>
      </c>
      <c r="B248" s="34"/>
      <c r="C248" s="34">
        <v>130</v>
      </c>
      <c r="D248" s="65">
        <f>I248</f>
        <v>4560000</v>
      </c>
      <c r="E248" s="63" t="s">
        <v>103</v>
      </c>
      <c r="F248" s="63" t="s">
        <v>103</v>
      </c>
      <c r="G248" s="63" t="s">
        <v>103</v>
      </c>
      <c r="H248" s="63" t="s">
        <v>103</v>
      </c>
      <c r="I248" s="62">
        <v>4560000</v>
      </c>
      <c r="J248" s="63">
        <v>0</v>
      </c>
    </row>
    <row r="249" spans="1:10" s="64" customFormat="1" ht="13.95" customHeight="1" x14ac:dyDescent="0.3">
      <c r="A249" s="33" t="s">
        <v>123</v>
      </c>
      <c r="B249" s="34"/>
      <c r="C249" s="34">
        <v>130</v>
      </c>
      <c r="D249" s="65">
        <f>I249</f>
        <v>360000</v>
      </c>
      <c r="E249" s="63" t="s">
        <v>103</v>
      </c>
      <c r="F249" s="63" t="s">
        <v>103</v>
      </c>
      <c r="G249" s="63" t="s">
        <v>103</v>
      </c>
      <c r="H249" s="63" t="s">
        <v>103</v>
      </c>
      <c r="I249" s="62">
        <v>360000</v>
      </c>
      <c r="J249" s="63">
        <v>0</v>
      </c>
    </row>
    <row r="250" spans="1:10" s="64" customFormat="1" ht="17.399999999999999" customHeight="1" x14ac:dyDescent="0.3">
      <c r="A250" s="33" t="s">
        <v>124</v>
      </c>
      <c r="B250" s="34"/>
      <c r="C250" s="34">
        <v>130</v>
      </c>
      <c r="D250" s="65">
        <f>I250</f>
        <v>0</v>
      </c>
      <c r="E250" s="63" t="s">
        <v>103</v>
      </c>
      <c r="F250" s="63" t="s">
        <v>103</v>
      </c>
      <c r="G250" s="63" t="s">
        <v>103</v>
      </c>
      <c r="H250" s="63" t="s">
        <v>103</v>
      </c>
      <c r="I250" s="62">
        <v>0</v>
      </c>
      <c r="J250" s="63"/>
    </row>
    <row r="251" spans="1:10" s="64" customFormat="1" ht="24.6" customHeight="1" x14ac:dyDescent="0.3">
      <c r="A251" s="33" t="s">
        <v>125</v>
      </c>
      <c r="B251" s="34">
        <v>130</v>
      </c>
      <c r="C251" s="34">
        <v>140</v>
      </c>
      <c r="D251" s="65">
        <f>I251</f>
        <v>0</v>
      </c>
      <c r="E251" s="63" t="s">
        <v>103</v>
      </c>
      <c r="F251" s="63" t="s">
        <v>103</v>
      </c>
      <c r="G251" s="63" t="s">
        <v>103</v>
      </c>
      <c r="H251" s="63" t="s">
        <v>103</v>
      </c>
      <c r="I251" s="62">
        <v>0</v>
      </c>
      <c r="J251" s="63" t="s">
        <v>103</v>
      </c>
    </row>
    <row r="252" spans="1:10" s="64" customFormat="1" ht="36" customHeight="1" x14ac:dyDescent="0.3">
      <c r="A252" s="33" t="s">
        <v>126</v>
      </c>
      <c r="B252" s="34">
        <v>140</v>
      </c>
      <c r="C252" s="34"/>
      <c r="D252" s="65">
        <f>I252</f>
        <v>0</v>
      </c>
      <c r="E252" s="63" t="s">
        <v>103</v>
      </c>
      <c r="F252" s="63" t="s">
        <v>103</v>
      </c>
      <c r="G252" s="63" t="s">
        <v>103</v>
      </c>
      <c r="H252" s="63" t="s">
        <v>103</v>
      </c>
      <c r="I252" s="62">
        <v>0</v>
      </c>
      <c r="J252" s="63" t="s">
        <v>103</v>
      </c>
    </row>
    <row r="253" spans="1:10" s="64" customFormat="1" ht="22.95" customHeight="1" x14ac:dyDescent="0.3">
      <c r="A253" s="33" t="s">
        <v>127</v>
      </c>
      <c r="B253" s="34">
        <v>150</v>
      </c>
      <c r="C253" s="34">
        <v>180</v>
      </c>
      <c r="D253" s="65">
        <f>F253+G253</f>
        <v>0</v>
      </c>
      <c r="E253" s="63" t="s">
        <v>103</v>
      </c>
      <c r="F253" s="62">
        <v>0</v>
      </c>
      <c r="G253" s="62"/>
      <c r="H253" s="63" t="s">
        <v>103</v>
      </c>
      <c r="I253" s="63" t="s">
        <v>103</v>
      </c>
      <c r="J253" s="63" t="s">
        <v>103</v>
      </c>
    </row>
    <row r="254" spans="1:10" s="64" customFormat="1" ht="10.199999999999999" x14ac:dyDescent="0.3">
      <c r="A254" s="33" t="s">
        <v>128</v>
      </c>
      <c r="B254" s="34">
        <v>160</v>
      </c>
      <c r="C254" s="34">
        <v>180</v>
      </c>
      <c r="D254" s="62">
        <f>D256+D257</f>
        <v>0</v>
      </c>
      <c r="E254" s="63" t="s">
        <v>103</v>
      </c>
      <c r="F254" s="63" t="s">
        <v>103</v>
      </c>
      <c r="G254" s="63" t="s">
        <v>103</v>
      </c>
      <c r="H254" s="63" t="s">
        <v>103</v>
      </c>
      <c r="I254" s="62">
        <f>I256+I257</f>
        <v>0</v>
      </c>
      <c r="J254" s="63">
        <v>0</v>
      </c>
    </row>
    <row r="255" spans="1:10" s="64" customFormat="1" ht="10.199999999999999" x14ac:dyDescent="0.3">
      <c r="A255" s="36" t="s">
        <v>25</v>
      </c>
      <c r="B255" s="37"/>
      <c r="C255" s="37"/>
      <c r="D255" s="65"/>
      <c r="E255" s="63"/>
      <c r="F255" s="63"/>
      <c r="G255" s="63"/>
      <c r="H255" s="63"/>
      <c r="I255" s="62"/>
      <c r="J255" s="63"/>
    </row>
    <row r="256" spans="1:10" s="64" customFormat="1" ht="10.199999999999999" x14ac:dyDescent="0.3">
      <c r="A256" s="38" t="s">
        <v>129</v>
      </c>
      <c r="B256" s="37"/>
      <c r="C256" s="37">
        <v>180</v>
      </c>
      <c r="D256" s="65">
        <f>I256</f>
        <v>0</v>
      </c>
      <c r="E256" s="63" t="s">
        <v>103</v>
      </c>
      <c r="F256" s="63" t="s">
        <v>103</v>
      </c>
      <c r="G256" s="63" t="s">
        <v>103</v>
      </c>
      <c r="H256" s="63" t="s">
        <v>103</v>
      </c>
      <c r="I256" s="62"/>
      <c r="J256" s="63"/>
    </row>
    <row r="257" spans="1:10" s="64" customFormat="1" ht="10.199999999999999" x14ac:dyDescent="0.3">
      <c r="A257" s="38" t="s">
        <v>130</v>
      </c>
      <c r="B257" s="37"/>
      <c r="C257" s="37">
        <v>180</v>
      </c>
      <c r="D257" s="65">
        <f>I257</f>
        <v>0</v>
      </c>
      <c r="E257" s="63" t="s">
        <v>103</v>
      </c>
      <c r="F257" s="63" t="s">
        <v>103</v>
      </c>
      <c r="G257" s="63" t="s">
        <v>103</v>
      </c>
      <c r="H257" s="63" t="s">
        <v>103</v>
      </c>
      <c r="I257" s="62">
        <v>0</v>
      </c>
      <c r="J257" s="63"/>
    </row>
    <row r="258" spans="1:10" s="64" customFormat="1" ht="10.199999999999999" x14ac:dyDescent="0.3">
      <c r="A258" s="39" t="s">
        <v>131</v>
      </c>
      <c r="B258" s="37">
        <v>180</v>
      </c>
      <c r="C258" s="37">
        <v>400</v>
      </c>
      <c r="D258" s="62">
        <f>D260+D261+D262+D263</f>
        <v>0</v>
      </c>
      <c r="E258" s="63" t="s">
        <v>103</v>
      </c>
      <c r="F258" s="63" t="s">
        <v>103</v>
      </c>
      <c r="G258" s="63" t="s">
        <v>103</v>
      </c>
      <c r="H258" s="63" t="s">
        <v>103</v>
      </c>
      <c r="I258" s="62">
        <f>I260+I261+I262+I263</f>
        <v>0</v>
      </c>
      <c r="J258" s="63" t="s">
        <v>103</v>
      </c>
    </row>
    <row r="259" spans="1:10" s="64" customFormat="1" ht="10.199999999999999" x14ac:dyDescent="0.3">
      <c r="A259" s="36" t="s">
        <v>25</v>
      </c>
      <c r="B259" s="34"/>
      <c r="C259" s="34"/>
      <c r="D259" s="86"/>
      <c r="E259" s="63"/>
      <c r="F259" s="63"/>
      <c r="G259" s="63"/>
      <c r="H259" s="63"/>
      <c r="I259" s="62"/>
      <c r="J259" s="63"/>
    </row>
    <row r="260" spans="1:10" s="64" customFormat="1" ht="13.5" customHeight="1" x14ac:dyDescent="0.3">
      <c r="A260" s="36" t="s">
        <v>132</v>
      </c>
      <c r="B260" s="34"/>
      <c r="C260" s="34">
        <v>410</v>
      </c>
      <c r="D260" s="65">
        <f>I260</f>
        <v>0</v>
      </c>
      <c r="E260" s="63" t="s">
        <v>103</v>
      </c>
      <c r="F260" s="63" t="s">
        <v>103</v>
      </c>
      <c r="G260" s="63" t="s">
        <v>103</v>
      </c>
      <c r="H260" s="63" t="s">
        <v>103</v>
      </c>
      <c r="I260" s="62"/>
      <c r="J260" s="63" t="s">
        <v>103</v>
      </c>
    </row>
    <row r="261" spans="1:10" s="64" customFormat="1" ht="13.5" customHeight="1" x14ac:dyDescent="0.3">
      <c r="A261" s="36" t="s">
        <v>133</v>
      </c>
      <c r="B261" s="34"/>
      <c r="C261" s="34">
        <v>420</v>
      </c>
      <c r="D261" s="65">
        <f>I261</f>
        <v>0</v>
      </c>
      <c r="E261" s="63" t="s">
        <v>103</v>
      </c>
      <c r="F261" s="63" t="s">
        <v>103</v>
      </c>
      <c r="G261" s="63" t="s">
        <v>103</v>
      </c>
      <c r="H261" s="63" t="s">
        <v>103</v>
      </c>
      <c r="I261" s="62"/>
      <c r="J261" s="63" t="s">
        <v>103</v>
      </c>
    </row>
    <row r="262" spans="1:10" s="64" customFormat="1" ht="13.5" customHeight="1" x14ac:dyDescent="0.3">
      <c r="A262" s="36" t="s">
        <v>134</v>
      </c>
      <c r="B262" s="34"/>
      <c r="C262" s="34">
        <v>430</v>
      </c>
      <c r="D262" s="65">
        <f>I262</f>
        <v>0</v>
      </c>
      <c r="E262" s="63" t="s">
        <v>103</v>
      </c>
      <c r="F262" s="63" t="s">
        <v>103</v>
      </c>
      <c r="G262" s="63" t="s">
        <v>103</v>
      </c>
      <c r="H262" s="63" t="s">
        <v>103</v>
      </c>
      <c r="I262" s="62"/>
      <c r="J262" s="63" t="s">
        <v>103</v>
      </c>
    </row>
    <row r="263" spans="1:10" s="64" customFormat="1" ht="13.5" customHeight="1" x14ac:dyDescent="0.3">
      <c r="A263" s="36" t="s">
        <v>135</v>
      </c>
      <c r="B263" s="34"/>
      <c r="C263" s="34">
        <v>440</v>
      </c>
      <c r="D263" s="65">
        <f>I263</f>
        <v>0</v>
      </c>
      <c r="E263" s="63" t="s">
        <v>103</v>
      </c>
      <c r="F263" s="63" t="s">
        <v>103</v>
      </c>
      <c r="G263" s="63" t="s">
        <v>103</v>
      </c>
      <c r="H263" s="63" t="s">
        <v>103</v>
      </c>
      <c r="I263" s="62"/>
      <c r="J263" s="63" t="s">
        <v>103</v>
      </c>
    </row>
    <row r="264" spans="1:10" s="84" customFormat="1" ht="11.4" customHeight="1" x14ac:dyDescent="0.3">
      <c r="A264" s="77" t="s">
        <v>136</v>
      </c>
      <c r="B264" s="78"/>
      <c r="C264" s="79"/>
      <c r="D264" s="62">
        <f t="shared" ref="D264:J264" si="27">D265+D271+D275+D278+D287</f>
        <v>36453632.270000003</v>
      </c>
      <c r="E264" s="62">
        <f t="shared" si="27"/>
        <v>30933411.27</v>
      </c>
      <c r="F264" s="62">
        <f t="shared" si="27"/>
        <v>0</v>
      </c>
      <c r="G264" s="62">
        <f t="shared" si="27"/>
        <v>0</v>
      </c>
      <c r="H264" s="62">
        <f t="shared" si="27"/>
        <v>0</v>
      </c>
      <c r="I264" s="62">
        <f t="shared" si="27"/>
        <v>5520221</v>
      </c>
      <c r="J264" s="62">
        <f t="shared" si="27"/>
        <v>0</v>
      </c>
    </row>
    <row r="265" spans="1:10" s="84" customFormat="1" ht="13.95" customHeight="1" x14ac:dyDescent="0.3">
      <c r="A265" s="40" t="s">
        <v>137</v>
      </c>
      <c r="B265" s="34"/>
      <c r="C265" s="34"/>
      <c r="D265" s="62">
        <f t="shared" ref="D265:I265" si="28">D267+D268+D269+D270</f>
        <v>26851180.490000002</v>
      </c>
      <c r="E265" s="62">
        <f t="shared" si="28"/>
        <v>22405839</v>
      </c>
      <c r="F265" s="62">
        <f t="shared" si="28"/>
        <v>0</v>
      </c>
      <c r="G265" s="62">
        <f t="shared" si="28"/>
        <v>0</v>
      </c>
      <c r="H265" s="62">
        <f t="shared" si="28"/>
        <v>0</v>
      </c>
      <c r="I265" s="62">
        <f t="shared" si="28"/>
        <v>4445341.49</v>
      </c>
      <c r="J265" s="62">
        <f>K265+L265</f>
        <v>0</v>
      </c>
    </row>
    <row r="266" spans="1:10" s="84" customFormat="1" ht="13.95" customHeight="1" x14ac:dyDescent="0.3">
      <c r="A266" s="40" t="s">
        <v>25</v>
      </c>
      <c r="B266" s="34"/>
      <c r="C266" s="34"/>
      <c r="D266" s="65"/>
      <c r="E266" s="62"/>
      <c r="F266" s="62"/>
      <c r="G266" s="62"/>
      <c r="H266" s="62"/>
      <c r="I266" s="62"/>
      <c r="J266" s="62"/>
    </row>
    <row r="267" spans="1:10" s="84" customFormat="1" ht="23.25" customHeight="1" x14ac:dyDescent="0.3">
      <c r="A267" s="40" t="s">
        <v>138</v>
      </c>
      <c r="B267" s="34">
        <v>210</v>
      </c>
      <c r="C267" s="34">
        <v>111</v>
      </c>
      <c r="D267" s="65">
        <f>E267+F267+G267+H267+I267</f>
        <v>20645093.420000002</v>
      </c>
      <c r="E267" s="62">
        <f>17208255.76</f>
        <v>17208255.760000002</v>
      </c>
      <c r="F267" s="62">
        <v>0</v>
      </c>
      <c r="G267" s="62"/>
      <c r="H267" s="62"/>
      <c r="I267" s="62">
        <f>3339416.66+97421</f>
        <v>3436837.66</v>
      </c>
      <c r="J267" s="62"/>
    </row>
    <row r="268" spans="1:10" s="84" customFormat="1" ht="23.25" customHeight="1" x14ac:dyDescent="0.3">
      <c r="A268" s="40" t="s">
        <v>139</v>
      </c>
      <c r="B268" s="34"/>
      <c r="C268" s="34">
        <v>112</v>
      </c>
      <c r="D268" s="65">
        <f>E268+F268+G268+H268+I268</f>
        <v>690</v>
      </c>
      <c r="E268" s="62">
        <v>690</v>
      </c>
      <c r="F268" s="62">
        <v>0</v>
      </c>
      <c r="G268" s="62"/>
      <c r="H268" s="62"/>
      <c r="I268" s="62">
        <v>0</v>
      </c>
      <c r="J268" s="62"/>
    </row>
    <row r="269" spans="1:10" s="84" customFormat="1" ht="30.75" customHeight="1" x14ac:dyDescent="0.3">
      <c r="A269" s="40" t="s">
        <v>140</v>
      </c>
      <c r="B269" s="34"/>
      <c r="C269" s="34">
        <v>119</v>
      </c>
      <c r="D269" s="65">
        <f>E269+F269+G269+H269+I269</f>
        <v>0</v>
      </c>
      <c r="E269" s="62">
        <v>0</v>
      </c>
      <c r="F269" s="62">
        <v>0</v>
      </c>
      <c r="G269" s="62"/>
      <c r="H269" s="62"/>
      <c r="I269" s="62">
        <v>0</v>
      </c>
      <c r="J269" s="62"/>
    </row>
    <row r="270" spans="1:10" s="84" customFormat="1" ht="23.25" customHeight="1" x14ac:dyDescent="0.3">
      <c r="A270" s="40" t="s">
        <v>141</v>
      </c>
      <c r="B270" s="34">
        <v>211</v>
      </c>
      <c r="C270" s="34">
        <v>119</v>
      </c>
      <c r="D270" s="65">
        <f>E270+F270+G270+H270+I270</f>
        <v>6205397.0700000003</v>
      </c>
      <c r="E270" s="62">
        <v>5196893.24</v>
      </c>
      <c r="F270" s="62">
        <v>0</v>
      </c>
      <c r="G270" s="62"/>
      <c r="H270" s="62"/>
      <c r="I270" s="62">
        <v>1008503.83</v>
      </c>
      <c r="J270" s="62"/>
    </row>
    <row r="271" spans="1:10" s="84" customFormat="1" ht="39.75" customHeight="1" x14ac:dyDescent="0.3">
      <c r="A271" s="40" t="s">
        <v>142</v>
      </c>
      <c r="B271" s="34">
        <v>220</v>
      </c>
      <c r="C271" s="34">
        <v>320</v>
      </c>
      <c r="D271" s="62">
        <f>E271+F271+G271+H271+I271</f>
        <v>0</v>
      </c>
      <c r="E271" s="62">
        <f>E273+E274</f>
        <v>0</v>
      </c>
      <c r="F271" s="62">
        <v>0</v>
      </c>
      <c r="G271" s="62">
        <f>G273+G274</f>
        <v>0</v>
      </c>
      <c r="H271" s="62">
        <f>H273+H274</f>
        <v>0</v>
      </c>
      <c r="I271" s="62">
        <f>I273+I274</f>
        <v>0</v>
      </c>
      <c r="J271" s="62">
        <f>J273+J274</f>
        <v>0</v>
      </c>
    </row>
    <row r="272" spans="1:10" s="84" customFormat="1" ht="13.5" customHeight="1" x14ac:dyDescent="0.3">
      <c r="A272" s="40" t="s">
        <v>143</v>
      </c>
      <c r="B272" s="34"/>
      <c r="C272" s="34"/>
      <c r="D272" s="65"/>
      <c r="E272" s="62"/>
      <c r="F272" s="62"/>
      <c r="G272" s="62"/>
      <c r="H272" s="62"/>
      <c r="I272" s="62"/>
      <c r="J272" s="62"/>
    </row>
    <row r="273" spans="1:10" s="84" customFormat="1" ht="16.5" customHeight="1" x14ac:dyDescent="0.3">
      <c r="A273" s="80" t="s">
        <v>144</v>
      </c>
      <c r="B273" s="81"/>
      <c r="C273" s="37">
        <v>321</v>
      </c>
      <c r="D273" s="65">
        <f>E273+F273+G273+H273+I273</f>
        <v>0</v>
      </c>
      <c r="E273" s="62">
        <v>0</v>
      </c>
      <c r="F273" s="62">
        <v>0</v>
      </c>
      <c r="G273" s="62"/>
      <c r="H273" s="62"/>
      <c r="I273" s="62">
        <v>0</v>
      </c>
      <c r="J273" s="62"/>
    </row>
    <row r="274" spans="1:10" s="84" customFormat="1" ht="28.5" customHeight="1" x14ac:dyDescent="0.3">
      <c r="A274" s="36" t="s">
        <v>145</v>
      </c>
      <c r="B274" s="34"/>
      <c r="C274" s="34">
        <v>323</v>
      </c>
      <c r="D274" s="65">
        <f>E274+F274+G274+H274+I274</f>
        <v>0</v>
      </c>
      <c r="E274" s="62"/>
      <c r="F274" s="62">
        <v>0</v>
      </c>
      <c r="G274" s="62"/>
      <c r="H274" s="62"/>
      <c r="I274" s="62">
        <v>0</v>
      </c>
      <c r="J274" s="62"/>
    </row>
    <row r="275" spans="1:10" s="84" customFormat="1" ht="18" customHeight="1" x14ac:dyDescent="0.3">
      <c r="A275" s="36" t="s">
        <v>146</v>
      </c>
      <c r="B275" s="34"/>
      <c r="C275" s="34">
        <v>830</v>
      </c>
      <c r="D275" s="65">
        <f>E275+F275+G275+H275+I275</f>
        <v>0</v>
      </c>
      <c r="E275" s="62">
        <f t="shared" ref="E275:J275" si="29">E277</f>
        <v>0</v>
      </c>
      <c r="F275" s="62">
        <f t="shared" si="29"/>
        <v>0</v>
      </c>
      <c r="G275" s="62">
        <f t="shared" si="29"/>
        <v>0</v>
      </c>
      <c r="H275" s="62">
        <f t="shared" si="29"/>
        <v>0</v>
      </c>
      <c r="I275" s="62">
        <f t="shared" si="29"/>
        <v>0</v>
      </c>
      <c r="J275" s="62">
        <f t="shared" si="29"/>
        <v>0</v>
      </c>
    </row>
    <row r="276" spans="1:10" s="84" customFormat="1" ht="14.25" customHeight="1" x14ac:dyDescent="0.3">
      <c r="A276" s="40" t="s">
        <v>143</v>
      </c>
      <c r="B276" s="34"/>
      <c r="C276" s="34"/>
      <c r="D276" s="65"/>
      <c r="E276" s="62"/>
      <c r="F276" s="62"/>
      <c r="G276" s="62"/>
      <c r="H276" s="62"/>
      <c r="I276" s="62"/>
      <c r="J276" s="62"/>
    </row>
    <row r="277" spans="1:10" s="84" customFormat="1" ht="78" customHeight="1" x14ac:dyDescent="0.3">
      <c r="A277" s="36" t="s">
        <v>147</v>
      </c>
      <c r="B277" s="34"/>
      <c r="C277" s="34">
        <v>831</v>
      </c>
      <c r="D277" s="65">
        <f>E277+F277+G277+H277+I277</f>
        <v>0</v>
      </c>
      <c r="E277" s="62"/>
      <c r="F277" s="62"/>
      <c r="G277" s="62"/>
      <c r="H277" s="62"/>
      <c r="I277" s="62">
        <v>0</v>
      </c>
      <c r="J277" s="62"/>
    </row>
    <row r="278" spans="1:10" s="84" customFormat="1" ht="16.5" customHeight="1" x14ac:dyDescent="0.3">
      <c r="A278" s="40" t="s">
        <v>148</v>
      </c>
      <c r="B278" s="34">
        <v>230</v>
      </c>
      <c r="C278" s="34">
        <v>850</v>
      </c>
      <c r="D278" s="65">
        <f>E278+F278+G278+H278+I278</f>
        <v>3523294.71</v>
      </c>
      <c r="E278" s="65">
        <f>E280+E284+E285</f>
        <v>3206197.54</v>
      </c>
      <c r="F278" s="65">
        <f>F280+F284+F285</f>
        <v>0</v>
      </c>
      <c r="G278" s="65">
        <f>G280+G284+G285</f>
        <v>0</v>
      </c>
      <c r="H278" s="65">
        <f>H280+H284+H285</f>
        <v>0</v>
      </c>
      <c r="I278" s="65">
        <f>I280+I284+I285</f>
        <v>317097.17</v>
      </c>
      <c r="J278" s="62">
        <f>J282+J283+J284+J285</f>
        <v>0</v>
      </c>
    </row>
    <row r="279" spans="1:10" s="84" customFormat="1" ht="14.25" customHeight="1" x14ac:dyDescent="0.3">
      <c r="A279" s="40" t="s">
        <v>143</v>
      </c>
      <c r="B279" s="34"/>
      <c r="C279" s="34"/>
      <c r="D279" s="65"/>
      <c r="E279" s="62"/>
      <c r="F279" s="62"/>
      <c r="G279" s="62"/>
      <c r="H279" s="62"/>
      <c r="I279" s="62"/>
      <c r="J279" s="62"/>
    </row>
    <row r="280" spans="1:10" s="84" customFormat="1" ht="24" customHeight="1" x14ac:dyDescent="0.3">
      <c r="A280" s="40" t="s">
        <v>149</v>
      </c>
      <c r="B280" s="41"/>
      <c r="C280" s="34">
        <v>851</v>
      </c>
      <c r="D280" s="65">
        <f t="shared" ref="D280:J280" si="30">D282+D283</f>
        <v>3523294.71</v>
      </c>
      <c r="E280" s="65">
        <f t="shared" si="30"/>
        <v>3206197.54</v>
      </c>
      <c r="F280" s="65">
        <f t="shared" si="30"/>
        <v>0</v>
      </c>
      <c r="G280" s="65">
        <f t="shared" si="30"/>
        <v>0</v>
      </c>
      <c r="H280" s="65">
        <f t="shared" si="30"/>
        <v>0</v>
      </c>
      <c r="I280" s="65">
        <f t="shared" si="30"/>
        <v>317097.17</v>
      </c>
      <c r="J280" s="65">
        <f t="shared" si="30"/>
        <v>0</v>
      </c>
    </row>
    <row r="281" spans="1:10" s="84" customFormat="1" ht="13.2" customHeight="1" x14ac:dyDescent="0.3">
      <c r="A281" s="40" t="s">
        <v>143</v>
      </c>
      <c r="B281" s="34"/>
      <c r="C281" s="34"/>
      <c r="D281" s="65"/>
      <c r="E281" s="62"/>
      <c r="F281" s="62"/>
      <c r="G281" s="62"/>
      <c r="H281" s="62"/>
      <c r="I281" s="62"/>
      <c r="J281" s="62"/>
    </row>
    <row r="282" spans="1:10" s="84" customFormat="1" ht="13.2" customHeight="1" x14ac:dyDescent="0.3">
      <c r="A282" s="40" t="s">
        <v>150</v>
      </c>
      <c r="B282" s="34"/>
      <c r="C282" s="34">
        <v>851</v>
      </c>
      <c r="D282" s="65">
        <f>E282+F282+G282+H282+I282</f>
        <v>3523294.71</v>
      </c>
      <c r="E282" s="62">
        <v>3206197.54</v>
      </c>
      <c r="F282" s="62">
        <v>0</v>
      </c>
      <c r="G282" s="62"/>
      <c r="H282" s="62"/>
      <c r="I282" s="62">
        <v>317097.17</v>
      </c>
      <c r="J282" s="62"/>
    </row>
    <row r="283" spans="1:10" s="84" customFormat="1" ht="13.2" customHeight="1" x14ac:dyDescent="0.3">
      <c r="A283" s="40" t="s">
        <v>151</v>
      </c>
      <c r="B283" s="34"/>
      <c r="C283" s="34">
        <v>851</v>
      </c>
      <c r="D283" s="65">
        <f>E283+F283+G283+H283+I283</f>
        <v>0</v>
      </c>
      <c r="E283" s="62"/>
      <c r="F283" s="62"/>
      <c r="G283" s="62"/>
      <c r="H283" s="62"/>
      <c r="I283" s="62"/>
      <c r="J283" s="62"/>
    </row>
    <row r="284" spans="1:10" s="84" customFormat="1" ht="13.2" customHeight="1" x14ac:dyDescent="0.3">
      <c r="A284" s="40" t="s">
        <v>152</v>
      </c>
      <c r="B284" s="34"/>
      <c r="C284" s="34">
        <v>852</v>
      </c>
      <c r="D284" s="65">
        <f>E284+F284+G284+H284+I284</f>
        <v>0</v>
      </c>
      <c r="E284" s="62"/>
      <c r="F284" s="62"/>
      <c r="G284" s="62"/>
      <c r="H284" s="62"/>
      <c r="I284" s="62"/>
      <c r="J284" s="62"/>
    </row>
    <row r="285" spans="1:10" s="84" customFormat="1" ht="13.2" customHeight="1" x14ac:dyDescent="0.3">
      <c r="A285" s="40" t="s">
        <v>153</v>
      </c>
      <c r="B285" s="34"/>
      <c r="C285" s="34">
        <v>853</v>
      </c>
      <c r="D285" s="65">
        <f>E285+F285+G285+H285+I285</f>
        <v>0</v>
      </c>
      <c r="E285" s="62"/>
      <c r="F285" s="62"/>
      <c r="G285" s="62"/>
      <c r="H285" s="62"/>
      <c r="I285" s="62">
        <v>0</v>
      </c>
      <c r="J285" s="62"/>
    </row>
    <row r="286" spans="1:10" s="84" customFormat="1" ht="13.2" customHeight="1" x14ac:dyDescent="0.3">
      <c r="A286" s="40" t="s">
        <v>154</v>
      </c>
      <c r="B286" s="34">
        <v>240</v>
      </c>
      <c r="C286" s="34"/>
      <c r="D286" s="65">
        <f>E286+F286+G286+H286+I286</f>
        <v>0</v>
      </c>
      <c r="E286" s="62"/>
      <c r="F286" s="62"/>
      <c r="G286" s="62"/>
      <c r="H286" s="62"/>
      <c r="I286" s="62"/>
      <c r="J286" s="62"/>
    </row>
    <row r="287" spans="1:10" s="84" customFormat="1" ht="25.2" customHeight="1" x14ac:dyDescent="0.3">
      <c r="A287" s="40" t="s">
        <v>155</v>
      </c>
      <c r="B287" s="34"/>
      <c r="C287" s="34">
        <v>240</v>
      </c>
      <c r="D287" s="62">
        <f>D288+D289</f>
        <v>6079157.0700000003</v>
      </c>
      <c r="E287" s="62">
        <f t="shared" ref="E287:J287" si="31">E288+E289</f>
        <v>5321374.7300000004</v>
      </c>
      <c r="F287" s="62">
        <f t="shared" si="31"/>
        <v>0</v>
      </c>
      <c r="G287" s="62">
        <f t="shared" si="31"/>
        <v>0</v>
      </c>
      <c r="H287" s="62">
        <f t="shared" si="31"/>
        <v>0</v>
      </c>
      <c r="I287" s="62">
        <f t="shared" si="31"/>
        <v>757782.33999999985</v>
      </c>
      <c r="J287" s="62">
        <f t="shared" si="31"/>
        <v>0</v>
      </c>
    </row>
    <row r="288" spans="1:10" s="84" customFormat="1" ht="25.2" customHeight="1" x14ac:dyDescent="0.3">
      <c r="A288" s="40" t="s">
        <v>156</v>
      </c>
      <c r="B288" s="34">
        <v>250</v>
      </c>
      <c r="C288" s="34"/>
      <c r="D288" s="65">
        <f>E288+F288+G288+H288+I288</f>
        <v>0</v>
      </c>
      <c r="E288" s="62"/>
      <c r="F288" s="62"/>
      <c r="G288" s="62"/>
      <c r="H288" s="62"/>
      <c r="I288" s="62"/>
      <c r="J288" s="62"/>
    </row>
    <row r="289" spans="1:10" s="84" customFormat="1" ht="14.25" customHeight="1" x14ac:dyDescent="0.3">
      <c r="A289" s="40" t="s">
        <v>157</v>
      </c>
      <c r="B289" s="34">
        <v>260</v>
      </c>
      <c r="C289" s="34"/>
      <c r="D289" s="65">
        <f>D291+D300</f>
        <v>6079157.0700000003</v>
      </c>
      <c r="E289" s="65">
        <f>E291+E300</f>
        <v>5321374.7300000004</v>
      </c>
      <c r="F289" s="65">
        <f>F291+F300</f>
        <v>0</v>
      </c>
      <c r="G289" s="65">
        <f>G291+G300</f>
        <v>0</v>
      </c>
      <c r="H289" s="65">
        <f>H291+H300</f>
        <v>0</v>
      </c>
      <c r="I289" s="65">
        <f>I300</f>
        <v>757782.33999999985</v>
      </c>
      <c r="J289" s="65">
        <f>J291+J300</f>
        <v>0</v>
      </c>
    </row>
    <row r="290" spans="1:10" s="84" customFormat="1" ht="10.5" customHeight="1" x14ac:dyDescent="0.3">
      <c r="A290" s="40" t="s">
        <v>143</v>
      </c>
      <c r="B290" s="34"/>
      <c r="C290" s="34"/>
      <c r="D290" s="65"/>
      <c r="E290" s="62"/>
      <c r="F290" s="62"/>
      <c r="G290" s="62"/>
      <c r="H290" s="62"/>
      <c r="I290" s="62"/>
      <c r="J290" s="62"/>
    </row>
    <row r="291" spans="1:10" s="84" customFormat="1" ht="39" customHeight="1" x14ac:dyDescent="0.3">
      <c r="A291" s="40" t="s">
        <v>158</v>
      </c>
      <c r="B291" s="34"/>
      <c r="C291" s="34">
        <v>243</v>
      </c>
      <c r="D291" s="65">
        <f>D293+D294+D295+D296+D297+D298+D299</f>
        <v>0</v>
      </c>
      <c r="E291" s="62">
        <f>E293+E294+E295+E296+E297+E298+E299</f>
        <v>0</v>
      </c>
      <c r="F291" s="62">
        <f>F293+F294+F295+F296+F297+F298+F299</f>
        <v>0</v>
      </c>
      <c r="G291" s="62">
        <f>G293+G294+G295+G296+G297+G298+G299</f>
        <v>0</v>
      </c>
      <c r="H291" s="62">
        <f>H292+H293+H294+H295+H296+H297+H298</f>
        <v>0</v>
      </c>
      <c r="I291" s="63" t="s">
        <v>103</v>
      </c>
      <c r="J291" s="62">
        <f>J292+J293+J294+J295+J296+J297+J298</f>
        <v>0</v>
      </c>
    </row>
    <row r="292" spans="1:10" s="84" customFormat="1" ht="11.25" customHeight="1" x14ac:dyDescent="0.3">
      <c r="A292" s="40" t="s">
        <v>143</v>
      </c>
      <c r="B292" s="34"/>
      <c r="C292" s="34"/>
      <c r="D292" s="65"/>
      <c r="E292" s="62"/>
      <c r="F292" s="62"/>
      <c r="G292" s="62"/>
      <c r="H292" s="62"/>
      <c r="I292" s="62"/>
      <c r="J292" s="62"/>
    </row>
    <row r="293" spans="1:10" s="84" customFormat="1" ht="24.6" customHeight="1" x14ac:dyDescent="0.3">
      <c r="A293" s="40" t="s">
        <v>159</v>
      </c>
      <c r="B293" s="34"/>
      <c r="C293" s="34">
        <v>243</v>
      </c>
      <c r="D293" s="65">
        <f t="shared" ref="D293:D299" si="32">E293+F293+G293+H293</f>
        <v>0</v>
      </c>
      <c r="E293" s="62"/>
      <c r="F293" s="62"/>
      <c r="G293" s="62"/>
      <c r="H293" s="62"/>
      <c r="I293" s="63" t="s">
        <v>103</v>
      </c>
      <c r="J293" s="62"/>
    </row>
    <row r="294" spans="1:10" s="84" customFormat="1" ht="24.75" customHeight="1" x14ac:dyDescent="0.3">
      <c r="A294" s="40" t="s">
        <v>160</v>
      </c>
      <c r="B294" s="34"/>
      <c r="C294" s="34">
        <v>243</v>
      </c>
      <c r="D294" s="65">
        <f t="shared" si="32"/>
        <v>0</v>
      </c>
      <c r="E294" s="62"/>
      <c r="F294" s="62"/>
      <c r="G294" s="62"/>
      <c r="H294" s="62"/>
      <c r="I294" s="63" t="s">
        <v>103</v>
      </c>
      <c r="J294" s="62"/>
    </row>
    <row r="295" spans="1:10" s="84" customFormat="1" ht="24.75" customHeight="1" x14ac:dyDescent="0.3">
      <c r="A295" s="40" t="s">
        <v>161</v>
      </c>
      <c r="B295" s="34"/>
      <c r="C295" s="34">
        <v>243</v>
      </c>
      <c r="D295" s="65">
        <f t="shared" si="32"/>
        <v>0</v>
      </c>
      <c r="E295" s="62"/>
      <c r="F295" s="62"/>
      <c r="G295" s="62"/>
      <c r="H295" s="62"/>
      <c r="I295" s="63" t="s">
        <v>103</v>
      </c>
      <c r="J295" s="62"/>
    </row>
    <row r="296" spans="1:10" s="84" customFormat="1" ht="24.75" customHeight="1" x14ac:dyDescent="0.3">
      <c r="A296" s="40" t="s">
        <v>162</v>
      </c>
      <c r="B296" s="34"/>
      <c r="C296" s="34">
        <v>243</v>
      </c>
      <c r="D296" s="65">
        <f t="shared" si="32"/>
        <v>0</v>
      </c>
      <c r="E296" s="62"/>
      <c r="F296" s="62"/>
      <c r="G296" s="62"/>
      <c r="H296" s="62"/>
      <c r="I296" s="63" t="s">
        <v>103</v>
      </c>
      <c r="J296" s="62"/>
    </row>
    <row r="297" spans="1:10" s="84" customFormat="1" ht="24.75" customHeight="1" x14ac:dyDescent="0.3">
      <c r="A297" s="40" t="s">
        <v>163</v>
      </c>
      <c r="B297" s="34"/>
      <c r="C297" s="34">
        <v>243</v>
      </c>
      <c r="D297" s="65">
        <f t="shared" si="32"/>
        <v>0</v>
      </c>
      <c r="E297" s="62"/>
      <c r="F297" s="62"/>
      <c r="G297" s="62"/>
      <c r="H297" s="62"/>
      <c r="I297" s="63" t="s">
        <v>103</v>
      </c>
      <c r="J297" s="62"/>
    </row>
    <row r="298" spans="1:10" s="84" customFormat="1" ht="24.75" customHeight="1" x14ac:dyDescent="0.3">
      <c r="A298" s="40" t="s">
        <v>164</v>
      </c>
      <c r="B298" s="34"/>
      <c r="C298" s="34">
        <v>243</v>
      </c>
      <c r="D298" s="65">
        <f t="shared" si="32"/>
        <v>0</v>
      </c>
      <c r="E298" s="62"/>
      <c r="F298" s="62"/>
      <c r="G298" s="62"/>
      <c r="H298" s="62"/>
      <c r="I298" s="63" t="s">
        <v>103</v>
      </c>
      <c r="J298" s="62"/>
    </row>
    <row r="299" spans="1:10" s="84" customFormat="1" ht="14.4" customHeight="1" x14ac:dyDescent="0.3">
      <c r="A299" s="40" t="s">
        <v>165</v>
      </c>
      <c r="B299" s="34"/>
      <c r="C299" s="34">
        <v>243</v>
      </c>
      <c r="D299" s="65">
        <f t="shared" si="32"/>
        <v>0</v>
      </c>
      <c r="E299" s="62"/>
      <c r="F299" s="62"/>
      <c r="G299" s="62"/>
      <c r="H299" s="62"/>
      <c r="I299" s="63" t="s">
        <v>103</v>
      </c>
      <c r="J299" s="62"/>
    </row>
    <row r="300" spans="1:10" s="84" customFormat="1" ht="21.6" customHeight="1" x14ac:dyDescent="0.3">
      <c r="A300" s="36" t="s">
        <v>294</v>
      </c>
      <c r="B300" s="34"/>
      <c r="C300" s="34">
        <v>244</v>
      </c>
      <c r="D300" s="62">
        <f t="shared" ref="D300:J300" si="33">D302+D303+D304+D310+D311+D312+D313+D314+D315+D316</f>
        <v>6079157.0700000003</v>
      </c>
      <c r="E300" s="62">
        <f t="shared" si="33"/>
        <v>5321374.7300000004</v>
      </c>
      <c r="F300" s="62">
        <f t="shared" si="33"/>
        <v>0</v>
      </c>
      <c r="G300" s="62">
        <f t="shared" si="33"/>
        <v>0</v>
      </c>
      <c r="H300" s="62">
        <f t="shared" si="33"/>
        <v>0</v>
      </c>
      <c r="I300" s="62">
        <f t="shared" si="33"/>
        <v>757782.33999999985</v>
      </c>
      <c r="J300" s="62">
        <f t="shared" si="33"/>
        <v>0</v>
      </c>
    </row>
    <row r="301" spans="1:10" s="84" customFormat="1" ht="15" customHeight="1" x14ac:dyDescent="0.3">
      <c r="A301" s="36" t="s">
        <v>143</v>
      </c>
      <c r="B301" s="34"/>
      <c r="C301" s="34"/>
      <c r="D301" s="65"/>
      <c r="E301" s="62"/>
      <c r="F301" s="62"/>
      <c r="G301" s="62"/>
      <c r="H301" s="62"/>
      <c r="I301" s="62"/>
      <c r="J301" s="62"/>
    </row>
    <row r="302" spans="1:10" s="84" customFormat="1" ht="14.25" customHeight="1" x14ac:dyDescent="0.3">
      <c r="A302" s="40" t="s">
        <v>166</v>
      </c>
      <c r="B302" s="34"/>
      <c r="C302" s="34">
        <v>244</v>
      </c>
      <c r="D302" s="65">
        <f>E302+F302+G302+H302+I302</f>
        <v>127828.92</v>
      </c>
      <c r="E302" s="62">
        <v>124544.51</v>
      </c>
      <c r="F302" s="62"/>
      <c r="G302" s="62"/>
      <c r="H302" s="62"/>
      <c r="I302" s="62">
        <v>3284.41</v>
      </c>
      <c r="J302" s="62"/>
    </row>
    <row r="303" spans="1:10" s="84" customFormat="1" ht="21.6" customHeight="1" x14ac:dyDescent="0.3">
      <c r="A303" s="40" t="s">
        <v>159</v>
      </c>
      <c r="B303" s="34"/>
      <c r="C303" s="34">
        <v>244</v>
      </c>
      <c r="D303" s="65">
        <f>E303+F303+G303+H303+I303</f>
        <v>0</v>
      </c>
      <c r="E303" s="62">
        <v>0</v>
      </c>
      <c r="F303" s="62"/>
      <c r="G303" s="62"/>
      <c r="H303" s="62"/>
      <c r="I303" s="62">
        <v>0</v>
      </c>
      <c r="J303" s="62"/>
    </row>
    <row r="304" spans="1:10" s="84" customFormat="1" ht="24.75" customHeight="1" x14ac:dyDescent="0.3">
      <c r="A304" s="40" t="s">
        <v>167</v>
      </c>
      <c r="B304" s="34"/>
      <c r="C304" s="34">
        <v>244</v>
      </c>
      <c r="D304" s="65">
        <f>E304+F304+G304+H304+I304</f>
        <v>2167897.7799999998</v>
      </c>
      <c r="E304" s="62">
        <f>E306+E307+E308+E309</f>
        <v>1856419.96</v>
      </c>
      <c r="F304" s="62">
        <f>F306+F307+F308+F309</f>
        <v>0</v>
      </c>
      <c r="G304" s="62">
        <f>G306+G307+G308+G309</f>
        <v>0</v>
      </c>
      <c r="H304" s="62">
        <f>H306+H307+H308+H309</f>
        <v>0</v>
      </c>
      <c r="I304" s="62">
        <f>I305+I306+I307+I308+I309</f>
        <v>311477.81999999995</v>
      </c>
      <c r="J304" s="62">
        <f>J305+J306+J307+J308+J309</f>
        <v>0</v>
      </c>
    </row>
    <row r="305" spans="1:10" s="84" customFormat="1" ht="13.2" customHeight="1" x14ac:dyDescent="0.3">
      <c r="A305" s="40" t="s">
        <v>25</v>
      </c>
      <c r="B305" s="34"/>
      <c r="C305" s="34"/>
      <c r="D305" s="65"/>
      <c r="E305" s="62"/>
      <c r="F305" s="62"/>
      <c r="G305" s="62"/>
      <c r="H305" s="62"/>
      <c r="I305" s="62"/>
      <c r="J305" s="62"/>
    </row>
    <row r="306" spans="1:10" s="84" customFormat="1" ht="13.2" customHeight="1" x14ac:dyDescent="0.3">
      <c r="A306" s="40" t="s">
        <v>168</v>
      </c>
      <c r="B306" s="34"/>
      <c r="C306" s="34"/>
      <c r="D306" s="65">
        <f t="shared" ref="D306:D326" si="34">E306+F306+G306+H306+I306</f>
        <v>1402500.96</v>
      </c>
      <c r="E306" s="62">
        <v>1374892.55</v>
      </c>
      <c r="F306" s="62"/>
      <c r="G306" s="62"/>
      <c r="H306" s="62"/>
      <c r="I306" s="62">
        <v>27608.41</v>
      </c>
      <c r="J306" s="62"/>
    </row>
    <row r="307" spans="1:10" s="84" customFormat="1" ht="13.2" customHeight="1" x14ac:dyDescent="0.3">
      <c r="A307" s="40" t="s">
        <v>169</v>
      </c>
      <c r="B307" s="34"/>
      <c r="C307" s="34"/>
      <c r="D307" s="65">
        <f t="shared" si="34"/>
        <v>0</v>
      </c>
      <c r="E307" s="62">
        <v>0</v>
      </c>
      <c r="F307" s="62"/>
      <c r="G307" s="62"/>
      <c r="H307" s="62"/>
      <c r="I307" s="62">
        <v>0</v>
      </c>
      <c r="J307" s="62"/>
    </row>
    <row r="308" spans="1:10" s="84" customFormat="1" ht="13.2" customHeight="1" x14ac:dyDescent="0.3">
      <c r="A308" s="40" t="s">
        <v>170</v>
      </c>
      <c r="B308" s="34"/>
      <c r="C308" s="34"/>
      <c r="D308" s="65">
        <f t="shared" si="34"/>
        <v>579090.01</v>
      </c>
      <c r="E308" s="62">
        <v>337266.27</v>
      </c>
      <c r="F308" s="62"/>
      <c r="G308" s="62"/>
      <c r="H308" s="62"/>
      <c r="I308" s="62">
        <v>241823.74</v>
      </c>
      <c r="J308" s="62"/>
    </row>
    <row r="309" spans="1:10" s="84" customFormat="1" ht="13.2" customHeight="1" x14ac:dyDescent="0.3">
      <c r="A309" s="40" t="s">
        <v>171</v>
      </c>
      <c r="B309" s="34"/>
      <c r="C309" s="34"/>
      <c r="D309" s="65">
        <f t="shared" si="34"/>
        <v>186306.81</v>
      </c>
      <c r="E309" s="62">
        <v>144261.14000000001</v>
      </c>
      <c r="F309" s="62"/>
      <c r="G309" s="62"/>
      <c r="H309" s="62"/>
      <c r="I309" s="62">
        <v>42045.67</v>
      </c>
      <c r="J309" s="62"/>
    </row>
    <row r="310" spans="1:10" s="84" customFormat="1" ht="24" customHeight="1" x14ac:dyDescent="0.3">
      <c r="A310" s="40" t="s">
        <v>172</v>
      </c>
      <c r="B310" s="34"/>
      <c r="C310" s="34">
        <v>244</v>
      </c>
      <c r="D310" s="65">
        <f t="shared" si="34"/>
        <v>0</v>
      </c>
      <c r="E310" s="62"/>
      <c r="F310" s="62"/>
      <c r="G310" s="62"/>
      <c r="H310" s="62"/>
      <c r="I310" s="62"/>
      <c r="J310" s="62"/>
    </row>
    <row r="311" spans="1:10" s="84" customFormat="1" ht="24" customHeight="1" x14ac:dyDescent="0.3">
      <c r="A311" s="40" t="s">
        <v>160</v>
      </c>
      <c r="B311" s="34"/>
      <c r="C311" s="34">
        <v>244</v>
      </c>
      <c r="D311" s="65">
        <f t="shared" si="34"/>
        <v>2082013.1400000001</v>
      </c>
      <c r="E311" s="62">
        <v>1937723.35</v>
      </c>
      <c r="F311" s="62"/>
      <c r="G311" s="62"/>
      <c r="H311" s="62"/>
      <c r="I311" s="62">
        <v>144289.79</v>
      </c>
      <c r="J311" s="62"/>
    </row>
    <row r="312" spans="1:10" s="84" customFormat="1" ht="24" customHeight="1" x14ac:dyDescent="0.3">
      <c r="A312" s="40" t="s">
        <v>161</v>
      </c>
      <c r="B312" s="34"/>
      <c r="C312" s="34">
        <v>244</v>
      </c>
      <c r="D312" s="65">
        <f t="shared" si="34"/>
        <v>453917.23</v>
      </c>
      <c r="E312" s="62">
        <v>306917.23</v>
      </c>
      <c r="F312" s="62"/>
      <c r="G312" s="62"/>
      <c r="H312" s="62"/>
      <c r="I312" s="62">
        <v>147000</v>
      </c>
      <c r="J312" s="62"/>
    </row>
    <row r="313" spans="1:10" s="84" customFormat="1" ht="24" customHeight="1" x14ac:dyDescent="0.3">
      <c r="A313" s="40" t="s">
        <v>162</v>
      </c>
      <c r="B313" s="34"/>
      <c r="C313" s="34">
        <v>244</v>
      </c>
      <c r="D313" s="65">
        <f t="shared" si="34"/>
        <v>910000</v>
      </c>
      <c r="E313" s="62">
        <v>875000</v>
      </c>
      <c r="F313" s="62"/>
      <c r="G313" s="62"/>
      <c r="H313" s="62"/>
      <c r="I313" s="62">
        <v>35000</v>
      </c>
      <c r="J313" s="62"/>
    </row>
    <row r="314" spans="1:10" s="84" customFormat="1" ht="24" customHeight="1" x14ac:dyDescent="0.3">
      <c r="A314" s="40" t="s">
        <v>163</v>
      </c>
      <c r="B314" s="34"/>
      <c r="C314" s="34">
        <v>244</v>
      </c>
      <c r="D314" s="65">
        <f t="shared" si="34"/>
        <v>0</v>
      </c>
      <c r="E314" s="62">
        <v>0</v>
      </c>
      <c r="F314" s="62"/>
      <c r="G314" s="62"/>
      <c r="H314" s="62"/>
      <c r="I314" s="62">
        <v>0</v>
      </c>
      <c r="J314" s="62"/>
    </row>
    <row r="315" spans="1:10" s="84" customFormat="1" ht="24" customHeight="1" x14ac:dyDescent="0.3">
      <c r="A315" s="40" t="s">
        <v>164</v>
      </c>
      <c r="B315" s="34"/>
      <c r="C315" s="34">
        <v>244</v>
      </c>
      <c r="D315" s="65">
        <f t="shared" si="34"/>
        <v>330000</v>
      </c>
      <c r="E315" s="62">
        <v>213269.68</v>
      </c>
      <c r="F315" s="62"/>
      <c r="G315" s="62"/>
      <c r="H315" s="62"/>
      <c r="I315" s="62">
        <v>116730.32</v>
      </c>
      <c r="J315" s="62"/>
    </row>
    <row r="316" spans="1:10" s="84" customFormat="1" ht="12" customHeight="1" x14ac:dyDescent="0.3">
      <c r="A316" s="40" t="s">
        <v>165</v>
      </c>
      <c r="B316" s="34"/>
      <c r="C316" s="34">
        <v>244</v>
      </c>
      <c r="D316" s="65">
        <f t="shared" si="34"/>
        <v>7500</v>
      </c>
      <c r="E316" s="62">
        <v>7500</v>
      </c>
      <c r="F316" s="62">
        <v>0</v>
      </c>
      <c r="G316" s="62"/>
      <c r="H316" s="62"/>
      <c r="I316" s="62"/>
      <c r="J316" s="62"/>
    </row>
    <row r="317" spans="1:10" s="84" customFormat="1" ht="12" customHeight="1" x14ac:dyDescent="0.3">
      <c r="A317" s="36" t="s">
        <v>173</v>
      </c>
      <c r="B317" s="34">
        <v>300</v>
      </c>
      <c r="C317" s="34" t="s">
        <v>103</v>
      </c>
      <c r="D317" s="65">
        <f t="shared" si="34"/>
        <v>0</v>
      </c>
      <c r="E317" s="62">
        <f t="shared" ref="E317:J317" si="35">E319+E320</f>
        <v>0</v>
      </c>
      <c r="F317" s="62">
        <f t="shared" si="35"/>
        <v>0</v>
      </c>
      <c r="G317" s="62">
        <f t="shared" si="35"/>
        <v>0</v>
      </c>
      <c r="H317" s="62">
        <f t="shared" si="35"/>
        <v>0</v>
      </c>
      <c r="I317" s="62">
        <f t="shared" si="35"/>
        <v>0</v>
      </c>
      <c r="J317" s="62">
        <f t="shared" si="35"/>
        <v>0</v>
      </c>
    </row>
    <row r="318" spans="1:10" s="84" customFormat="1" ht="12" customHeight="1" x14ac:dyDescent="0.3">
      <c r="A318" s="36" t="s">
        <v>143</v>
      </c>
      <c r="B318" s="34"/>
      <c r="C318" s="41"/>
      <c r="D318" s="65">
        <f t="shared" si="34"/>
        <v>0</v>
      </c>
      <c r="E318" s="62"/>
      <c r="F318" s="62"/>
      <c r="G318" s="62"/>
      <c r="H318" s="62"/>
      <c r="I318" s="62"/>
      <c r="J318" s="62"/>
    </row>
    <row r="319" spans="1:10" s="84" customFormat="1" ht="12" customHeight="1" x14ac:dyDescent="0.3">
      <c r="A319" s="36" t="s">
        <v>174</v>
      </c>
      <c r="B319" s="81">
        <v>310</v>
      </c>
      <c r="C319" s="82"/>
      <c r="D319" s="65">
        <f t="shared" si="34"/>
        <v>0</v>
      </c>
      <c r="E319" s="62"/>
      <c r="F319" s="62"/>
      <c r="G319" s="62"/>
      <c r="H319" s="62"/>
      <c r="I319" s="62"/>
      <c r="J319" s="62"/>
    </row>
    <row r="320" spans="1:10" s="87" customFormat="1" ht="12" customHeight="1" x14ac:dyDescent="0.2">
      <c r="A320" s="36" t="s">
        <v>175</v>
      </c>
      <c r="B320" s="34">
        <v>320</v>
      </c>
      <c r="C320" s="34"/>
      <c r="D320" s="65">
        <f t="shared" si="34"/>
        <v>0</v>
      </c>
      <c r="E320" s="62"/>
      <c r="F320" s="62"/>
      <c r="G320" s="62"/>
      <c r="H320" s="62"/>
      <c r="I320" s="62"/>
      <c r="J320" s="62"/>
    </row>
    <row r="321" spans="1:10" s="87" customFormat="1" ht="11.4" customHeight="1" x14ac:dyDescent="0.2">
      <c r="A321" s="36" t="s">
        <v>176</v>
      </c>
      <c r="B321" s="34">
        <v>400</v>
      </c>
      <c r="C321" s="34"/>
      <c r="D321" s="65">
        <f t="shared" si="34"/>
        <v>0</v>
      </c>
      <c r="E321" s="62">
        <f t="shared" ref="E321:J321" si="36">E323+E324</f>
        <v>0</v>
      </c>
      <c r="F321" s="62">
        <f t="shared" si="36"/>
        <v>0</v>
      </c>
      <c r="G321" s="62">
        <f t="shared" si="36"/>
        <v>0</v>
      </c>
      <c r="H321" s="62">
        <f t="shared" si="36"/>
        <v>0</v>
      </c>
      <c r="I321" s="62">
        <f t="shared" si="36"/>
        <v>0</v>
      </c>
      <c r="J321" s="62">
        <f t="shared" si="36"/>
        <v>0</v>
      </c>
    </row>
    <row r="322" spans="1:10" s="87" customFormat="1" ht="11.4" customHeight="1" x14ac:dyDescent="0.2">
      <c r="A322" s="36" t="s">
        <v>143</v>
      </c>
      <c r="B322" s="34"/>
      <c r="C322" s="41"/>
      <c r="D322" s="65">
        <f t="shared" si="34"/>
        <v>0</v>
      </c>
      <c r="E322" s="62"/>
      <c r="F322" s="62"/>
      <c r="G322" s="62"/>
      <c r="H322" s="62"/>
      <c r="I322" s="62"/>
      <c r="J322" s="62"/>
    </row>
    <row r="323" spans="1:10" s="87" customFormat="1" ht="11.4" customHeight="1" x14ac:dyDescent="0.2">
      <c r="A323" s="36" t="s">
        <v>177</v>
      </c>
      <c r="B323" s="81">
        <v>410</v>
      </c>
      <c r="C323" s="82"/>
      <c r="D323" s="65">
        <f t="shared" si="34"/>
        <v>0</v>
      </c>
      <c r="E323" s="62"/>
      <c r="F323" s="62"/>
      <c r="G323" s="62"/>
      <c r="H323" s="62"/>
      <c r="I323" s="62"/>
      <c r="J323" s="62"/>
    </row>
    <row r="324" spans="1:10" s="87" customFormat="1" ht="11.4" customHeight="1" x14ac:dyDescent="0.2">
      <c r="A324" s="36" t="s">
        <v>178</v>
      </c>
      <c r="B324" s="34">
        <v>420</v>
      </c>
      <c r="C324" s="34"/>
      <c r="D324" s="65">
        <f t="shared" si="34"/>
        <v>0</v>
      </c>
      <c r="E324" s="62"/>
      <c r="F324" s="62"/>
      <c r="G324" s="62"/>
      <c r="H324" s="62"/>
      <c r="I324" s="62"/>
      <c r="J324" s="62"/>
    </row>
    <row r="325" spans="1:10" s="87" customFormat="1" ht="11.4" customHeight="1" x14ac:dyDescent="0.2">
      <c r="A325" s="36" t="s">
        <v>179</v>
      </c>
      <c r="B325" s="34">
        <v>500</v>
      </c>
      <c r="C325" s="34" t="s">
        <v>103</v>
      </c>
      <c r="D325" s="65">
        <f t="shared" si="34"/>
        <v>0</v>
      </c>
      <c r="E325" s="62">
        <v>0</v>
      </c>
      <c r="F325" s="62">
        <v>0</v>
      </c>
      <c r="G325" s="62"/>
      <c r="H325" s="62"/>
      <c r="I325" s="62">
        <v>0</v>
      </c>
      <c r="J325" s="62"/>
    </row>
    <row r="326" spans="1:10" s="87" customFormat="1" ht="11.4" customHeight="1" x14ac:dyDescent="0.2">
      <c r="A326" s="36" t="s">
        <v>180</v>
      </c>
      <c r="B326" s="34">
        <v>600</v>
      </c>
      <c r="C326" s="34" t="s">
        <v>103</v>
      </c>
      <c r="D326" s="65">
        <f t="shared" si="34"/>
        <v>0</v>
      </c>
      <c r="E326" s="62">
        <f t="shared" ref="E326:J326" si="37">E325+E227-E264</f>
        <v>0</v>
      </c>
      <c r="F326" s="62">
        <f t="shared" si="37"/>
        <v>0</v>
      </c>
      <c r="G326" s="62">
        <f t="shared" si="37"/>
        <v>0</v>
      </c>
      <c r="H326" s="62">
        <f t="shared" si="37"/>
        <v>0</v>
      </c>
      <c r="I326" s="62">
        <f t="shared" si="37"/>
        <v>0</v>
      </c>
      <c r="J326" s="62">
        <f t="shared" si="37"/>
        <v>0</v>
      </c>
    </row>
    <row r="328" spans="1:10" ht="18" customHeight="1" x14ac:dyDescent="0.3">
      <c r="A328" s="88" t="s">
        <v>295</v>
      </c>
      <c r="B328" s="89"/>
      <c r="C328" s="89"/>
      <c r="D328" s="89"/>
      <c r="E328" s="89"/>
      <c r="F328" s="89"/>
      <c r="G328" s="89"/>
      <c r="H328" s="89"/>
      <c r="I328" s="89"/>
      <c r="J328" s="89"/>
    </row>
    <row r="329" spans="1:10" x14ac:dyDescent="0.3">
      <c r="A329" s="126" t="s">
        <v>183</v>
      </c>
      <c r="B329" s="126"/>
      <c r="C329" s="126"/>
      <c r="D329" s="126"/>
      <c r="E329" s="126"/>
      <c r="F329" s="126"/>
      <c r="G329" s="126"/>
      <c r="H329" s="126"/>
      <c r="I329" s="126"/>
      <c r="J329" s="126"/>
    </row>
    <row r="330" spans="1:10" ht="45" customHeight="1" x14ac:dyDescent="0.3">
      <c r="A330" s="126"/>
      <c r="B330" s="126"/>
      <c r="C330" s="126"/>
      <c r="D330" s="126"/>
      <c r="E330" s="126"/>
      <c r="F330" s="126"/>
      <c r="G330" s="126"/>
      <c r="H330" s="126"/>
      <c r="I330" s="126"/>
      <c r="J330" s="126"/>
    </row>
    <row r="331" spans="1:10" ht="36.75" customHeight="1" x14ac:dyDescent="0.3">
      <c r="A331" s="126" t="s">
        <v>184</v>
      </c>
      <c r="B331" s="126"/>
      <c r="C331" s="126"/>
      <c r="D331" s="126"/>
      <c r="E331" s="126"/>
      <c r="F331" s="126"/>
      <c r="G331" s="126"/>
      <c r="H331" s="126"/>
      <c r="I331" s="126"/>
      <c r="J331" s="126"/>
    </row>
    <row r="332" spans="1:10" ht="52.5" customHeight="1" x14ac:dyDescent="0.3">
      <c r="A332" s="126" t="s">
        <v>185</v>
      </c>
      <c r="B332" s="126"/>
      <c r="C332" s="126"/>
      <c r="D332" s="126"/>
      <c r="E332" s="126"/>
      <c r="F332" s="126"/>
      <c r="G332" s="126"/>
      <c r="H332" s="126"/>
      <c r="I332" s="126"/>
      <c r="J332" s="126"/>
    </row>
    <row r="333" spans="1:10" ht="43.5" customHeight="1" x14ac:dyDescent="0.3">
      <c r="A333" s="126" t="s">
        <v>186</v>
      </c>
      <c r="B333" s="126"/>
      <c r="C333" s="126"/>
      <c r="D333" s="126"/>
      <c r="E333" s="126"/>
      <c r="F333" s="126"/>
      <c r="G333" s="126"/>
      <c r="H333" s="126"/>
      <c r="I333" s="126"/>
      <c r="J333" s="126"/>
    </row>
    <row r="334" spans="1:10" ht="40.5" customHeight="1" x14ac:dyDescent="0.3">
      <c r="A334" s="126" t="s">
        <v>187</v>
      </c>
      <c r="B334" s="126"/>
      <c r="C334" s="126"/>
      <c r="D334" s="126"/>
      <c r="E334" s="126"/>
      <c r="F334" s="126"/>
      <c r="G334" s="126"/>
      <c r="H334" s="126"/>
      <c r="I334" s="126"/>
      <c r="J334" s="126"/>
    </row>
    <row r="335" spans="1:10" x14ac:dyDescent="0.3">
      <c r="A335" s="90"/>
      <c r="B335" s="89"/>
      <c r="C335" s="89"/>
      <c r="D335" s="89"/>
      <c r="E335" s="89"/>
      <c r="F335" s="89"/>
      <c r="G335" s="89"/>
      <c r="H335" s="89"/>
      <c r="I335" s="89"/>
      <c r="J335" s="89"/>
    </row>
    <row r="336" spans="1:10" x14ac:dyDescent="0.3">
      <c r="A336" s="90"/>
      <c r="B336" s="89"/>
      <c r="C336" s="89"/>
      <c r="D336" s="89"/>
      <c r="E336" s="89"/>
      <c r="F336" s="89"/>
      <c r="G336" s="89"/>
      <c r="H336" s="89"/>
      <c r="I336" s="89"/>
      <c r="J336" s="89"/>
    </row>
    <row r="337" spans="1:10" x14ac:dyDescent="0.3">
      <c r="A337" s="90"/>
      <c r="B337" s="89"/>
      <c r="C337" s="89"/>
      <c r="D337" s="89"/>
      <c r="E337" s="89"/>
      <c r="F337" s="89"/>
      <c r="G337" s="89"/>
      <c r="H337" s="89"/>
      <c r="I337" s="89"/>
      <c r="J337" s="89"/>
    </row>
    <row r="338" spans="1:10" x14ac:dyDescent="0.3">
      <c r="A338" s="90"/>
      <c r="B338" s="89"/>
      <c r="C338" s="89"/>
      <c r="D338" s="89"/>
      <c r="E338" s="89"/>
      <c r="F338" s="89"/>
      <c r="G338" s="89"/>
      <c r="H338" s="89"/>
      <c r="I338" s="89"/>
      <c r="J338" s="89"/>
    </row>
    <row r="339" spans="1:10" x14ac:dyDescent="0.3">
      <c r="A339" s="90"/>
      <c r="B339" s="89"/>
      <c r="C339" s="89"/>
      <c r="D339" s="89"/>
      <c r="E339" s="89"/>
      <c r="F339" s="89"/>
      <c r="G339" s="89"/>
      <c r="H339" s="89"/>
      <c r="I339" s="89"/>
      <c r="J339" s="89"/>
    </row>
    <row r="340" spans="1:10" x14ac:dyDescent="0.3">
      <c r="A340" s="90"/>
      <c r="B340" s="89"/>
      <c r="C340" s="89"/>
      <c r="D340" s="89"/>
      <c r="E340" s="89"/>
      <c r="F340" s="89"/>
      <c r="G340" s="89"/>
      <c r="H340" s="89"/>
      <c r="I340" s="89"/>
      <c r="J340" s="89"/>
    </row>
    <row r="341" spans="1:10" x14ac:dyDescent="0.3">
      <c r="A341" s="90"/>
      <c r="B341" s="89"/>
      <c r="C341" s="89"/>
      <c r="D341" s="89"/>
      <c r="E341" s="89"/>
      <c r="F341" s="89"/>
      <c r="G341" s="89"/>
      <c r="H341" s="89"/>
      <c r="I341" s="89"/>
      <c r="J341" s="89"/>
    </row>
  </sheetData>
  <autoFilter ref="A10:J325"/>
  <mergeCells count="47">
    <mergeCell ref="G116:G117"/>
    <mergeCell ref="H116:H117"/>
    <mergeCell ref="I116:J116"/>
    <mergeCell ref="F116:F117"/>
    <mergeCell ref="E114:J114"/>
    <mergeCell ref="E115:J115"/>
    <mergeCell ref="A222:A225"/>
    <mergeCell ref="B222:B225"/>
    <mergeCell ref="C222:C225"/>
    <mergeCell ref="D222:D225"/>
    <mergeCell ref="E222:J222"/>
    <mergeCell ref="E224:E225"/>
    <mergeCell ref="F224:F225"/>
    <mergeCell ref="G224:G225"/>
    <mergeCell ref="H224:H225"/>
    <mergeCell ref="I224:J224"/>
    <mergeCell ref="E223:J223"/>
    <mergeCell ref="A1:J1"/>
    <mergeCell ref="A6:A9"/>
    <mergeCell ref="B6:B9"/>
    <mergeCell ref="C6:C9"/>
    <mergeCell ref="E5:F5"/>
    <mergeCell ref="E6:J6"/>
    <mergeCell ref="D3:G3"/>
    <mergeCell ref="F8:F9"/>
    <mergeCell ref="H8:H9"/>
    <mergeCell ref="E8:E9"/>
    <mergeCell ref="G8:G9"/>
    <mergeCell ref="D6:D9"/>
    <mergeCell ref="E7:J7"/>
    <mergeCell ref="I8:J8"/>
    <mergeCell ref="A333:J333"/>
    <mergeCell ref="A334:J334"/>
    <mergeCell ref="A329:J330"/>
    <mergeCell ref="D111:G111"/>
    <mergeCell ref="D112:G112"/>
    <mergeCell ref="E113:F113"/>
    <mergeCell ref="E221:F221"/>
    <mergeCell ref="C114:C117"/>
    <mergeCell ref="D114:D117"/>
    <mergeCell ref="E116:E117"/>
    <mergeCell ref="A114:A117"/>
    <mergeCell ref="B114:B117"/>
    <mergeCell ref="A331:J331"/>
    <mergeCell ref="D219:G219"/>
    <mergeCell ref="D220:G220"/>
    <mergeCell ref="A332:J332"/>
  </mergeCells>
  <phoneticPr fontId="5" type="noConversion"/>
  <pageMargins left="0.27559055118110237" right="0" top="0.55118110236220474" bottom="0.15748031496062992" header="0.31496062992125984" footer="0.31496062992125984"/>
  <pageSetup paperSize="9" scale="65" fitToHeight="9" orientation="portrait" r:id="rId1"/>
  <rowBreaks count="5" manualBreakCount="5">
    <brk id="53" max="9" man="1"/>
    <brk id="110" max="9" man="1"/>
    <brk id="155" max="9" man="1"/>
    <brk id="218" max="9" man="1"/>
    <brk id="274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view="pageBreakPreview" topLeftCell="A7" zoomScale="60" zoomScaleNormal="100" workbookViewId="0">
      <selection activeCell="J34" sqref="J34"/>
    </sheetView>
  </sheetViews>
  <sheetFormatPr defaultRowHeight="14.4" x14ac:dyDescent="0.3"/>
  <cols>
    <col min="1" max="1" width="17.109375" customWidth="1"/>
    <col min="4" max="4" width="10.88671875" customWidth="1"/>
    <col min="5" max="5" width="11.109375" customWidth="1"/>
    <col min="6" max="6" width="14.5546875" customWidth="1"/>
    <col min="7" max="7" width="11.6640625" customWidth="1"/>
    <col min="8" max="8" width="11.88671875" customWidth="1"/>
    <col min="9" max="9" width="12.44140625" customWidth="1"/>
    <col min="10" max="10" width="13.33203125" customWidth="1"/>
    <col min="11" max="11" width="12.44140625" customWidth="1"/>
    <col min="12" max="12" width="12.5546875" customWidth="1"/>
  </cols>
  <sheetData>
    <row r="1" spans="1:12" ht="15.6" x14ac:dyDescent="0.3">
      <c r="L1" s="4" t="s">
        <v>188</v>
      </c>
    </row>
    <row r="2" spans="1:12" ht="15.6" x14ac:dyDescent="0.3">
      <c r="F2" s="5" t="s">
        <v>189</v>
      </c>
    </row>
    <row r="3" spans="1:12" ht="18.600000000000001" x14ac:dyDescent="0.3">
      <c r="F3" s="5" t="s">
        <v>190</v>
      </c>
    </row>
    <row r="4" spans="1:12" ht="15.6" x14ac:dyDescent="0.3">
      <c r="A4" s="4"/>
      <c r="E4" s="58" t="s">
        <v>301</v>
      </c>
      <c r="F4" s="162">
        <f>'раздел 3 (табл.2,3,4)'!E4</f>
        <v>42786</v>
      </c>
      <c r="G4" s="163"/>
      <c r="H4" s="163"/>
    </row>
    <row r="5" spans="1:12" ht="15.6" x14ac:dyDescent="0.3">
      <c r="A5" s="5"/>
    </row>
    <row r="6" spans="1:12" ht="21.75" customHeight="1" x14ac:dyDescent="0.3">
      <c r="A6" s="157" t="s">
        <v>191</v>
      </c>
      <c r="B6" s="157" t="s">
        <v>91</v>
      </c>
      <c r="C6" s="157" t="s">
        <v>192</v>
      </c>
      <c r="D6" s="157" t="s">
        <v>193</v>
      </c>
      <c r="E6" s="157"/>
      <c r="F6" s="157"/>
      <c r="G6" s="157"/>
      <c r="H6" s="157"/>
      <c r="I6" s="157"/>
      <c r="J6" s="157"/>
      <c r="K6" s="157"/>
      <c r="L6" s="157"/>
    </row>
    <row r="7" spans="1:12" ht="15.6" x14ac:dyDescent="0.3">
      <c r="A7" s="157"/>
      <c r="B7" s="157"/>
      <c r="C7" s="157"/>
      <c r="D7" s="157" t="s">
        <v>194</v>
      </c>
      <c r="E7" s="157"/>
      <c r="F7" s="157"/>
      <c r="G7" s="157"/>
      <c r="H7" s="157"/>
      <c r="I7" s="157"/>
      <c r="J7" s="157"/>
      <c r="K7" s="157"/>
      <c r="L7" s="157"/>
    </row>
    <row r="8" spans="1:12" ht="15.6" x14ac:dyDescent="0.3">
      <c r="A8" s="157"/>
      <c r="B8" s="157"/>
      <c r="C8" s="157"/>
      <c r="D8" s="157" t="s">
        <v>195</v>
      </c>
      <c r="E8" s="157"/>
      <c r="F8" s="157"/>
      <c r="G8" s="157" t="s">
        <v>25</v>
      </c>
      <c r="H8" s="157"/>
      <c r="I8" s="157"/>
      <c r="J8" s="157"/>
      <c r="K8" s="157"/>
      <c r="L8" s="157"/>
    </row>
    <row r="9" spans="1:12" ht="47.25" customHeight="1" x14ac:dyDescent="0.3">
      <c r="A9" s="157"/>
      <c r="B9" s="157"/>
      <c r="C9" s="157"/>
      <c r="D9" s="157"/>
      <c r="E9" s="157"/>
      <c r="F9" s="157"/>
      <c r="G9" s="157" t="s">
        <v>196</v>
      </c>
      <c r="H9" s="157"/>
      <c r="I9" s="157"/>
      <c r="J9" s="157" t="s">
        <v>197</v>
      </c>
      <c r="K9" s="157"/>
      <c r="L9" s="157"/>
    </row>
    <row r="10" spans="1:12" ht="50.25" customHeight="1" x14ac:dyDescent="0.3">
      <c r="A10" s="157"/>
      <c r="B10" s="157"/>
      <c r="C10" s="157"/>
      <c r="D10" s="157"/>
      <c r="E10" s="157"/>
      <c r="F10" s="157"/>
      <c r="G10" s="157" t="s">
        <v>198</v>
      </c>
      <c r="H10" s="157"/>
      <c r="I10" s="157"/>
      <c r="J10" s="157" t="s">
        <v>199</v>
      </c>
      <c r="K10" s="157"/>
      <c r="L10" s="157"/>
    </row>
    <row r="11" spans="1:12" ht="78.75" customHeight="1" x14ac:dyDescent="0.3">
      <c r="A11" s="157"/>
      <c r="B11" s="157"/>
      <c r="C11" s="157"/>
      <c r="D11" s="157"/>
      <c r="E11" s="157"/>
      <c r="F11" s="157"/>
      <c r="G11" s="157" t="s">
        <v>200</v>
      </c>
      <c r="H11" s="157"/>
      <c r="I11" s="157"/>
      <c r="J11" s="164"/>
      <c r="K11" s="164"/>
      <c r="L11" s="164"/>
    </row>
    <row r="12" spans="1:12" ht="15.75" customHeight="1" x14ac:dyDescent="0.3">
      <c r="A12" s="157"/>
      <c r="B12" s="157"/>
      <c r="C12" s="157"/>
      <c r="D12" s="157" t="s">
        <v>310</v>
      </c>
      <c r="E12" s="157" t="s">
        <v>291</v>
      </c>
      <c r="F12" s="157" t="s">
        <v>311</v>
      </c>
      <c r="G12" s="157" t="s">
        <v>310</v>
      </c>
      <c r="H12" s="157" t="s">
        <v>291</v>
      </c>
      <c r="I12" s="157" t="s">
        <v>311</v>
      </c>
      <c r="J12" s="157" t="s">
        <v>310</v>
      </c>
      <c r="K12" s="157" t="s">
        <v>291</v>
      </c>
      <c r="L12" s="157" t="s">
        <v>311</v>
      </c>
    </row>
    <row r="13" spans="1:12" ht="67.5" customHeight="1" x14ac:dyDescent="0.3">
      <c r="A13" s="157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</row>
    <row r="14" spans="1:12" ht="15.6" x14ac:dyDescent="0.3">
      <c r="A14" s="15">
        <v>1</v>
      </c>
      <c r="B14" s="15">
        <v>2</v>
      </c>
      <c r="C14" s="15">
        <v>3</v>
      </c>
      <c r="D14" s="15">
        <v>4</v>
      </c>
      <c r="E14" s="15">
        <v>5</v>
      </c>
      <c r="F14" s="15">
        <v>6</v>
      </c>
      <c r="G14" s="15">
        <v>7</v>
      </c>
      <c r="H14" s="15">
        <v>8</v>
      </c>
      <c r="I14" s="15">
        <v>9</v>
      </c>
      <c r="J14" s="15">
        <v>10</v>
      </c>
      <c r="K14" s="15">
        <v>11</v>
      </c>
      <c r="L14" s="15">
        <v>12</v>
      </c>
    </row>
    <row r="15" spans="1:12" ht="66.75" customHeight="1" x14ac:dyDescent="0.3">
      <c r="A15" s="6" t="s">
        <v>201</v>
      </c>
      <c r="B15" s="161" t="s">
        <v>202</v>
      </c>
      <c r="C15" s="154" t="s">
        <v>203</v>
      </c>
      <c r="D15" s="155"/>
      <c r="E15" s="155"/>
      <c r="F15" s="155"/>
      <c r="G15" s="155"/>
      <c r="H15" s="155"/>
      <c r="I15" s="155"/>
      <c r="J15" s="158">
        <f>J18+J28</f>
        <v>5900034.6299999999</v>
      </c>
      <c r="K15" s="158">
        <f>K18+K28</f>
        <v>0</v>
      </c>
      <c r="L15" s="158"/>
    </row>
    <row r="16" spans="1:12" ht="15.6" x14ac:dyDescent="0.3">
      <c r="A16" s="8" t="s">
        <v>204</v>
      </c>
      <c r="B16" s="161"/>
      <c r="C16" s="154"/>
      <c r="D16" s="155"/>
      <c r="E16" s="155"/>
      <c r="F16" s="155"/>
      <c r="G16" s="155"/>
      <c r="H16" s="155"/>
      <c r="I16" s="155"/>
      <c r="J16" s="159"/>
      <c r="K16" s="159"/>
      <c r="L16" s="159"/>
    </row>
    <row r="17" spans="1:12" ht="15" customHeight="1" x14ac:dyDescent="0.3">
      <c r="A17" s="7"/>
      <c r="B17" s="161"/>
      <c r="C17" s="154"/>
      <c r="D17" s="155"/>
      <c r="E17" s="155"/>
      <c r="F17" s="155"/>
      <c r="G17" s="155"/>
      <c r="H17" s="155"/>
      <c r="I17" s="155"/>
      <c r="J17" s="160"/>
      <c r="K17" s="160"/>
      <c r="L17" s="160"/>
    </row>
    <row r="18" spans="1:12" ht="84.75" customHeight="1" x14ac:dyDescent="0.3">
      <c r="A18" s="156" t="s">
        <v>205</v>
      </c>
      <c r="B18" s="154">
        <v>1001</v>
      </c>
      <c r="C18" s="154" t="s">
        <v>203</v>
      </c>
      <c r="D18" s="155"/>
      <c r="E18" s="155"/>
      <c r="F18" s="155"/>
      <c r="G18" s="155"/>
      <c r="H18" s="155"/>
      <c r="I18" s="155"/>
      <c r="J18" s="153"/>
      <c r="K18" s="153">
        <v>0</v>
      </c>
      <c r="L18" s="153"/>
    </row>
    <row r="19" spans="1:12" x14ac:dyDescent="0.3">
      <c r="A19" s="151"/>
      <c r="B19" s="154"/>
      <c r="C19" s="154"/>
      <c r="D19" s="155"/>
      <c r="E19" s="155"/>
      <c r="F19" s="155"/>
      <c r="G19" s="155"/>
      <c r="H19" s="155"/>
      <c r="I19" s="155"/>
      <c r="J19" s="153"/>
      <c r="K19" s="153"/>
      <c r="L19" s="153"/>
    </row>
    <row r="20" spans="1:12" x14ac:dyDescent="0.3">
      <c r="A20" s="151"/>
      <c r="B20" s="154"/>
      <c r="C20" s="154"/>
      <c r="D20" s="155"/>
      <c r="E20" s="155"/>
      <c r="F20" s="155"/>
      <c r="G20" s="155"/>
      <c r="H20" s="155"/>
      <c r="I20" s="155"/>
      <c r="J20" s="153"/>
      <c r="K20" s="153"/>
      <c r="L20" s="153"/>
    </row>
    <row r="21" spans="1:12" x14ac:dyDescent="0.3">
      <c r="A21" s="151"/>
      <c r="B21" s="154"/>
      <c r="C21" s="154"/>
      <c r="D21" s="155"/>
      <c r="E21" s="155"/>
      <c r="F21" s="155"/>
      <c r="G21" s="155"/>
      <c r="H21" s="155"/>
      <c r="I21" s="155"/>
      <c r="J21" s="153"/>
      <c r="K21" s="153"/>
      <c r="L21" s="153"/>
    </row>
    <row r="22" spans="1:12" ht="9.75" customHeight="1" x14ac:dyDescent="0.3">
      <c r="A22" s="151"/>
      <c r="B22" s="154"/>
      <c r="C22" s="154"/>
      <c r="D22" s="155"/>
      <c r="E22" s="155"/>
      <c r="F22" s="155"/>
      <c r="G22" s="155"/>
      <c r="H22" s="155"/>
      <c r="I22" s="155"/>
      <c r="J22" s="153"/>
      <c r="K22" s="153"/>
      <c r="L22" s="153"/>
    </row>
    <row r="23" spans="1:12" hidden="1" x14ac:dyDescent="0.3">
      <c r="A23" s="151"/>
      <c r="B23" s="154"/>
      <c r="C23" s="154"/>
      <c r="D23" s="155"/>
      <c r="E23" s="155"/>
      <c r="F23" s="155"/>
      <c r="G23" s="155"/>
      <c r="H23" s="155"/>
      <c r="I23" s="155"/>
      <c r="J23" s="153"/>
      <c r="K23" s="153"/>
      <c r="L23" s="153"/>
    </row>
    <row r="24" spans="1:12" hidden="1" x14ac:dyDescent="0.3">
      <c r="A24" s="151"/>
      <c r="B24" s="154"/>
      <c r="C24" s="154"/>
      <c r="D24" s="155"/>
      <c r="E24" s="155"/>
      <c r="F24" s="155"/>
      <c r="G24" s="155"/>
      <c r="H24" s="155"/>
      <c r="I24" s="155"/>
      <c r="J24" s="153"/>
      <c r="K24" s="153"/>
      <c r="L24" s="153"/>
    </row>
    <row r="25" spans="1:12" hidden="1" x14ac:dyDescent="0.3">
      <c r="A25" s="151"/>
      <c r="B25" s="154"/>
      <c r="C25" s="154"/>
      <c r="D25" s="155"/>
      <c r="E25" s="155"/>
      <c r="F25" s="155"/>
      <c r="G25" s="155"/>
      <c r="H25" s="155"/>
      <c r="I25" s="155"/>
      <c r="J25" s="153"/>
      <c r="K25" s="153"/>
      <c r="L25" s="153"/>
    </row>
    <row r="26" spans="1:12" hidden="1" x14ac:dyDescent="0.3">
      <c r="A26" s="151"/>
      <c r="B26" s="154"/>
      <c r="C26" s="154"/>
      <c r="D26" s="155"/>
      <c r="E26" s="155"/>
      <c r="F26" s="155"/>
      <c r="G26" s="155"/>
      <c r="H26" s="155"/>
      <c r="I26" s="155"/>
      <c r="J26" s="153"/>
      <c r="K26" s="153"/>
      <c r="L26" s="153"/>
    </row>
    <row r="27" spans="1:12" hidden="1" x14ac:dyDescent="0.3">
      <c r="A27" s="151"/>
      <c r="B27" s="154"/>
      <c r="C27" s="154"/>
      <c r="D27" s="155"/>
      <c r="E27" s="155"/>
      <c r="F27" s="155"/>
      <c r="G27" s="155"/>
      <c r="H27" s="155"/>
      <c r="I27" s="155"/>
      <c r="J27" s="153"/>
      <c r="K27" s="153"/>
      <c r="L27" s="153"/>
    </row>
    <row r="28" spans="1:12" ht="50.25" customHeight="1" x14ac:dyDescent="0.3">
      <c r="A28" s="151" t="s">
        <v>206</v>
      </c>
      <c r="B28" s="154">
        <v>2001</v>
      </c>
      <c r="C28" s="151"/>
      <c r="D28" s="151"/>
      <c r="E28" s="151"/>
      <c r="F28" s="151"/>
      <c r="G28" s="151"/>
      <c r="H28" s="151"/>
      <c r="I28" s="151"/>
      <c r="J28" s="153">
        <f>6079157.07-179122.44</f>
        <v>5900034.6299999999</v>
      </c>
      <c r="K28" s="153">
        <v>0</v>
      </c>
      <c r="L28" s="153"/>
    </row>
    <row r="29" spans="1:12" x14ac:dyDescent="0.3">
      <c r="A29" s="151"/>
      <c r="B29" s="154"/>
      <c r="C29" s="151"/>
      <c r="D29" s="151"/>
      <c r="E29" s="151"/>
      <c r="F29" s="151"/>
      <c r="G29" s="151"/>
      <c r="H29" s="151"/>
      <c r="I29" s="151"/>
      <c r="J29" s="153"/>
      <c r="K29" s="153"/>
      <c r="L29" s="153"/>
    </row>
    <row r="30" spans="1:12" ht="1.5" customHeight="1" x14ac:dyDescent="0.3">
      <c r="A30" s="151"/>
      <c r="B30" s="154"/>
      <c r="C30" s="151"/>
      <c r="D30" s="151"/>
      <c r="E30" s="151"/>
      <c r="F30" s="151"/>
      <c r="G30" s="151"/>
      <c r="H30" s="151"/>
      <c r="I30" s="151"/>
      <c r="J30" s="153"/>
      <c r="K30" s="153"/>
      <c r="L30" s="153"/>
    </row>
    <row r="31" spans="1:12" x14ac:dyDescent="0.3">
      <c r="A31" s="151"/>
      <c r="B31" s="154"/>
      <c r="C31" s="151"/>
      <c r="D31" s="151"/>
      <c r="E31" s="151"/>
      <c r="F31" s="151"/>
      <c r="G31" s="151"/>
      <c r="H31" s="151"/>
      <c r="I31" s="151"/>
      <c r="J31" s="153"/>
      <c r="K31" s="153"/>
      <c r="L31" s="153"/>
    </row>
    <row r="32" spans="1:12" x14ac:dyDescent="0.3">
      <c r="A32" s="151"/>
      <c r="B32" s="154"/>
      <c r="C32" s="151"/>
      <c r="D32" s="151"/>
      <c r="E32" s="151"/>
      <c r="F32" s="151"/>
      <c r="G32" s="151"/>
      <c r="H32" s="151"/>
      <c r="I32" s="151"/>
      <c r="J32" s="153"/>
      <c r="K32" s="153"/>
      <c r="L32" s="153"/>
    </row>
    <row r="33" spans="1:12" x14ac:dyDescent="0.3">
      <c r="A33" s="151"/>
      <c r="B33" s="154"/>
      <c r="C33" s="151"/>
      <c r="D33" s="151"/>
      <c r="E33" s="151"/>
      <c r="F33" s="151"/>
      <c r="G33" s="151"/>
      <c r="H33" s="151"/>
      <c r="I33" s="151"/>
      <c r="J33" s="153"/>
      <c r="K33" s="153"/>
      <c r="L33" s="153"/>
    </row>
    <row r="35" spans="1:12" ht="18.600000000000001" x14ac:dyDescent="0.3">
      <c r="A35" s="9" t="s">
        <v>207</v>
      </c>
    </row>
    <row r="36" spans="1:12" ht="38.25" customHeight="1" x14ac:dyDescent="0.3">
      <c r="A36" s="152" t="s">
        <v>208</v>
      </c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</row>
    <row r="37" spans="1:12" ht="49.5" customHeight="1" x14ac:dyDescent="0.3">
      <c r="A37" s="152" t="s">
        <v>209</v>
      </c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</row>
    <row r="38" spans="1:12" ht="15.6" x14ac:dyDescent="0.3">
      <c r="A38" s="3" t="s">
        <v>210</v>
      </c>
    </row>
    <row r="39" spans="1:12" ht="135" customHeight="1" x14ac:dyDescent="0.3">
      <c r="A39" s="152" t="s">
        <v>211</v>
      </c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</row>
    <row r="40" spans="1:12" ht="15.6" x14ac:dyDescent="0.3">
      <c r="A40" s="3" t="s">
        <v>212</v>
      </c>
    </row>
    <row r="41" spans="1:12" ht="15.6" x14ac:dyDescent="0.3">
      <c r="A41" s="3" t="s">
        <v>213</v>
      </c>
    </row>
    <row r="42" spans="1:12" ht="15.6" x14ac:dyDescent="0.3">
      <c r="A42" s="3" t="s">
        <v>214</v>
      </c>
    </row>
    <row r="43" spans="1:12" ht="15.6" x14ac:dyDescent="0.3">
      <c r="A43" s="3" t="s">
        <v>215</v>
      </c>
    </row>
    <row r="44" spans="1:12" ht="15.6" x14ac:dyDescent="0.3">
      <c r="A44" s="3" t="s">
        <v>216</v>
      </c>
    </row>
    <row r="45" spans="1:12" ht="15.6" x14ac:dyDescent="0.3">
      <c r="A45" s="3" t="s">
        <v>217</v>
      </c>
    </row>
    <row r="46" spans="1:12" ht="15.6" x14ac:dyDescent="0.3">
      <c r="A46" s="3" t="s">
        <v>218</v>
      </c>
    </row>
    <row r="47" spans="1:12" ht="15.6" x14ac:dyDescent="0.3">
      <c r="A47" s="3" t="s">
        <v>219</v>
      </c>
    </row>
    <row r="48" spans="1:12" ht="33.75" customHeight="1" x14ac:dyDescent="0.3">
      <c r="A48" s="152" t="s">
        <v>220</v>
      </c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</row>
    <row r="49" spans="1:1" ht="15.6" x14ac:dyDescent="0.3">
      <c r="A49" s="3" t="s">
        <v>221</v>
      </c>
    </row>
  </sheetData>
  <mergeCells count="62">
    <mergeCell ref="F4:H4"/>
    <mergeCell ref="A6:A13"/>
    <mergeCell ref="B6:B13"/>
    <mergeCell ref="C6:C13"/>
    <mergeCell ref="D6:L6"/>
    <mergeCell ref="D7:L7"/>
    <mergeCell ref="D8:F11"/>
    <mergeCell ref="G8:L8"/>
    <mergeCell ref="G9:I9"/>
    <mergeCell ref="G10:I10"/>
    <mergeCell ref="G11:I11"/>
    <mergeCell ref="J9:L9"/>
    <mergeCell ref="J10:L10"/>
    <mergeCell ref="J11:L11"/>
    <mergeCell ref="D12:D13"/>
    <mergeCell ref="E12:E13"/>
    <mergeCell ref="L12:L13"/>
    <mergeCell ref="I12:I13"/>
    <mergeCell ref="J15:J17"/>
    <mergeCell ref="K15:K17"/>
    <mergeCell ref="B15:B17"/>
    <mergeCell ref="C15:C17"/>
    <mergeCell ref="D15:D17"/>
    <mergeCell ref="E15:E17"/>
    <mergeCell ref="F15:F17"/>
    <mergeCell ref="L15:L17"/>
    <mergeCell ref="F12:F13"/>
    <mergeCell ref="G12:G13"/>
    <mergeCell ref="H12:H13"/>
    <mergeCell ref="J12:J13"/>
    <mergeCell ref="K12:K13"/>
    <mergeCell ref="A18:A27"/>
    <mergeCell ref="B18:B27"/>
    <mergeCell ref="C18:C27"/>
    <mergeCell ref="D18:D27"/>
    <mergeCell ref="E18:E27"/>
    <mergeCell ref="F18:F27"/>
    <mergeCell ref="G18:G27"/>
    <mergeCell ref="H18:H27"/>
    <mergeCell ref="I18:I27"/>
    <mergeCell ref="J18:J27"/>
    <mergeCell ref="K18:K27"/>
    <mergeCell ref="L18:L27"/>
    <mergeCell ref="G15:G17"/>
    <mergeCell ref="H15:H17"/>
    <mergeCell ref="I15:I17"/>
    <mergeCell ref="F28:F33"/>
    <mergeCell ref="A36:L36"/>
    <mergeCell ref="A37:L37"/>
    <mergeCell ref="A39:L39"/>
    <mergeCell ref="A48:L48"/>
    <mergeCell ref="G28:G33"/>
    <mergeCell ref="H28:H33"/>
    <mergeCell ref="I28:I33"/>
    <mergeCell ref="J28:J33"/>
    <mergeCell ref="K28:K33"/>
    <mergeCell ref="L28:L33"/>
    <mergeCell ref="A28:A33"/>
    <mergeCell ref="B28:B33"/>
    <mergeCell ref="C28:C33"/>
    <mergeCell ref="D28:D33"/>
    <mergeCell ref="E28:E33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rowBreaks count="1" manualBreakCount="1">
    <brk id="3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view="pageBreakPreview" zoomScale="60" zoomScaleNormal="100" workbookViewId="0">
      <selection activeCell="C14" sqref="C14"/>
    </sheetView>
  </sheetViews>
  <sheetFormatPr defaultRowHeight="14.4" x14ac:dyDescent="0.3"/>
  <cols>
    <col min="1" max="1" width="49.6640625" customWidth="1"/>
    <col min="2" max="2" width="14.44140625" customWidth="1"/>
    <col min="3" max="3" width="45.88671875" customWidth="1"/>
  </cols>
  <sheetData>
    <row r="1" spans="1:4" ht="15.6" x14ac:dyDescent="0.3">
      <c r="B1" s="10" t="s">
        <v>222</v>
      </c>
    </row>
    <row r="3" spans="1:4" ht="15.6" x14ac:dyDescent="0.3">
      <c r="B3" s="5"/>
      <c r="D3" s="4" t="s">
        <v>223</v>
      </c>
    </row>
    <row r="4" spans="1:4" ht="15.6" x14ac:dyDescent="0.3">
      <c r="B4" s="5" t="s">
        <v>224</v>
      </c>
    </row>
    <row r="5" spans="1:4" ht="15.6" x14ac:dyDescent="0.3">
      <c r="A5" s="58" t="s">
        <v>301</v>
      </c>
      <c r="B5" s="59">
        <f>табл.5!F4</f>
        <v>42786</v>
      </c>
    </row>
    <row r="6" spans="1:4" ht="15.6" x14ac:dyDescent="0.3">
      <c r="B6" s="5" t="s">
        <v>90</v>
      </c>
    </row>
    <row r="7" spans="1:4" ht="15.6" x14ac:dyDescent="0.3">
      <c r="A7" s="3"/>
    </row>
    <row r="8" spans="1:4" ht="128.25" customHeight="1" x14ac:dyDescent="0.3">
      <c r="A8" s="157" t="s">
        <v>32</v>
      </c>
      <c r="B8" s="15" t="s">
        <v>225</v>
      </c>
      <c r="C8" s="157" t="s">
        <v>226</v>
      </c>
    </row>
    <row r="9" spans="1:4" ht="15.6" x14ac:dyDescent="0.3">
      <c r="A9" s="157"/>
      <c r="B9" s="15" t="s">
        <v>227</v>
      </c>
      <c r="C9" s="157"/>
    </row>
    <row r="10" spans="1:4" ht="15.6" x14ac:dyDescent="0.3">
      <c r="A10" s="15">
        <v>1</v>
      </c>
      <c r="B10" s="15">
        <v>2</v>
      </c>
      <c r="C10" s="15">
        <v>3</v>
      </c>
    </row>
    <row r="11" spans="1:4" ht="34.5" customHeight="1" x14ac:dyDescent="0.3">
      <c r="A11" s="16" t="s">
        <v>179</v>
      </c>
      <c r="B11" s="15">
        <v>10</v>
      </c>
      <c r="C11" s="16">
        <v>144325.23000000001</v>
      </c>
    </row>
    <row r="12" spans="1:4" ht="42" customHeight="1" x14ac:dyDescent="0.3">
      <c r="A12" s="16" t="s">
        <v>180</v>
      </c>
      <c r="B12" s="15">
        <v>20</v>
      </c>
      <c r="C12" s="16">
        <f>C11+C13-C14</f>
        <v>144325.23000000001</v>
      </c>
    </row>
    <row r="13" spans="1:4" ht="15.6" x14ac:dyDescent="0.3">
      <c r="A13" s="16" t="s">
        <v>228</v>
      </c>
      <c r="B13" s="15">
        <v>30</v>
      </c>
      <c r="C13" s="16">
        <v>0</v>
      </c>
    </row>
    <row r="14" spans="1:4" ht="30" customHeight="1" x14ac:dyDescent="0.3">
      <c r="A14" s="16" t="s">
        <v>229</v>
      </c>
      <c r="B14" s="15">
        <v>40</v>
      </c>
      <c r="C14" s="16">
        <v>0</v>
      </c>
    </row>
    <row r="15" spans="1:4" ht="15.6" x14ac:dyDescent="0.3">
      <c r="A15" s="16"/>
      <c r="B15" s="16"/>
      <c r="C15" s="16"/>
    </row>
    <row r="16" spans="1:4" ht="15.6" x14ac:dyDescent="0.3">
      <c r="A16" s="3"/>
    </row>
    <row r="17" spans="1:13" ht="15.6" x14ac:dyDescent="0.3">
      <c r="A17" s="3" t="s">
        <v>230</v>
      </c>
    </row>
    <row r="18" spans="1:13" ht="15" customHeight="1" x14ac:dyDescent="0.3">
      <c r="A18" s="165" t="s">
        <v>231</v>
      </c>
      <c r="B18" s="163"/>
      <c r="C18" s="163"/>
      <c r="D18" s="163"/>
      <c r="E18" s="2"/>
      <c r="F18" s="2"/>
      <c r="G18" s="2"/>
      <c r="H18" s="2"/>
      <c r="I18" s="2"/>
      <c r="J18" s="2"/>
      <c r="K18" s="2"/>
      <c r="L18" s="2"/>
      <c r="M18" s="2"/>
    </row>
    <row r="19" spans="1:13" x14ac:dyDescent="0.3">
      <c r="A19" s="163"/>
      <c r="B19" s="163"/>
      <c r="C19" s="163"/>
      <c r="D19" s="163"/>
      <c r="E19" s="2"/>
      <c r="F19" s="2"/>
      <c r="G19" s="2"/>
      <c r="H19" s="2"/>
      <c r="I19" s="2"/>
      <c r="J19" s="2"/>
      <c r="K19" s="2"/>
      <c r="L19" s="2"/>
      <c r="M19" s="2"/>
    </row>
    <row r="20" spans="1:13" x14ac:dyDescent="0.3">
      <c r="A20" s="163"/>
      <c r="B20" s="163"/>
      <c r="C20" s="163"/>
      <c r="D20" s="163"/>
      <c r="E20" s="2"/>
      <c r="F20" s="2"/>
      <c r="G20" s="2"/>
      <c r="H20" s="2"/>
      <c r="I20" s="2"/>
      <c r="J20" s="2"/>
      <c r="K20" s="2"/>
      <c r="L20" s="2"/>
      <c r="M20" s="2"/>
    </row>
    <row r="21" spans="1:13" x14ac:dyDescent="0.3">
      <c r="A21" s="163"/>
      <c r="B21" s="163"/>
      <c r="C21" s="163"/>
      <c r="D21" s="163"/>
    </row>
    <row r="22" spans="1:13" x14ac:dyDescent="0.3">
      <c r="A22" s="163"/>
      <c r="B22" s="163"/>
      <c r="C22" s="163"/>
      <c r="D22" s="163"/>
    </row>
    <row r="23" spans="1:13" x14ac:dyDescent="0.3">
      <c r="A23" s="163"/>
      <c r="B23" s="163"/>
      <c r="C23" s="163"/>
      <c r="D23" s="163"/>
    </row>
    <row r="24" spans="1:13" x14ac:dyDescent="0.3">
      <c r="A24" s="163"/>
      <c r="B24" s="163"/>
      <c r="C24" s="163"/>
      <c r="D24" s="163"/>
    </row>
  </sheetData>
  <mergeCells count="3">
    <mergeCell ref="A8:A9"/>
    <mergeCell ref="C8:C9"/>
    <mergeCell ref="A18:D2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36"/>
  <sheetViews>
    <sheetView zoomScaleNormal="100" workbookViewId="0">
      <selection activeCell="K20" sqref="K20"/>
    </sheetView>
  </sheetViews>
  <sheetFormatPr defaultRowHeight="14.4" x14ac:dyDescent="0.3"/>
  <cols>
    <col min="1" max="1" width="33.6640625" customWidth="1"/>
    <col min="2" max="2" width="14.109375" customWidth="1"/>
    <col min="3" max="3" width="27.88671875" customWidth="1"/>
    <col min="5" max="5" width="2.5546875" customWidth="1"/>
    <col min="6" max="6" width="0.5546875" customWidth="1"/>
  </cols>
  <sheetData>
    <row r="5" spans="1:4" ht="15.6" x14ac:dyDescent="0.3">
      <c r="A5" s="10" t="s">
        <v>232</v>
      </c>
    </row>
    <row r="6" spans="1:4" ht="15.6" x14ac:dyDescent="0.3">
      <c r="D6" s="4" t="s">
        <v>233</v>
      </c>
    </row>
    <row r="7" spans="1:4" ht="15.6" x14ac:dyDescent="0.3">
      <c r="A7" s="4"/>
    </row>
    <row r="8" spans="1:4" ht="15.6" x14ac:dyDescent="0.3">
      <c r="A8" s="5" t="s">
        <v>234</v>
      </c>
    </row>
    <row r="9" spans="1:4" ht="15.6" x14ac:dyDescent="0.3">
      <c r="A9" s="3"/>
    </row>
    <row r="10" spans="1:4" ht="15.6" x14ac:dyDescent="0.3">
      <c r="A10" s="15" t="s">
        <v>32</v>
      </c>
      <c r="B10" s="15" t="s">
        <v>91</v>
      </c>
      <c r="C10" s="15" t="s">
        <v>235</v>
      </c>
    </row>
    <row r="11" spans="1:4" ht="15.6" x14ac:dyDescent="0.3">
      <c r="A11" s="15">
        <v>1</v>
      </c>
      <c r="B11" s="15">
        <v>2</v>
      </c>
      <c r="C11" s="15">
        <v>3</v>
      </c>
    </row>
    <row r="12" spans="1:4" ht="31.5" customHeight="1" x14ac:dyDescent="0.3">
      <c r="A12" s="16" t="s">
        <v>236</v>
      </c>
      <c r="B12" s="15">
        <v>10</v>
      </c>
      <c r="C12" s="16">
        <v>0</v>
      </c>
    </row>
    <row r="13" spans="1:4" ht="54" customHeight="1" x14ac:dyDescent="0.3">
      <c r="A13" s="16" t="s">
        <v>237</v>
      </c>
      <c r="B13" s="157">
        <v>20</v>
      </c>
      <c r="C13" s="151">
        <v>0</v>
      </c>
    </row>
    <row r="14" spans="1:4" ht="56.25" customHeight="1" x14ac:dyDescent="0.3">
      <c r="A14" s="16" t="s">
        <v>238</v>
      </c>
      <c r="B14" s="157"/>
      <c r="C14" s="151"/>
    </row>
    <row r="15" spans="1:4" ht="15.6" x14ac:dyDescent="0.3">
      <c r="A15" s="3"/>
    </row>
    <row r="16" spans="1:4" ht="15.6" x14ac:dyDescent="0.3">
      <c r="A16" s="3"/>
    </row>
    <row r="17" spans="1:3" ht="15.6" x14ac:dyDescent="0.3">
      <c r="A17" s="3"/>
    </row>
    <row r="18" spans="1:3" ht="15.6" x14ac:dyDescent="0.3">
      <c r="A18" s="3" t="s">
        <v>239</v>
      </c>
    </row>
    <row r="19" spans="1:3" ht="15.6" x14ac:dyDescent="0.3">
      <c r="A19" s="3" t="s">
        <v>240</v>
      </c>
      <c r="C19" t="s">
        <v>263</v>
      </c>
    </row>
    <row r="20" spans="1:3" ht="15.6" x14ac:dyDescent="0.3">
      <c r="A20" s="3" t="s">
        <v>241</v>
      </c>
    </row>
    <row r="21" spans="1:3" ht="15.6" x14ac:dyDescent="0.3">
      <c r="A21" s="3"/>
    </row>
    <row r="22" spans="1:3" ht="15.6" x14ac:dyDescent="0.3">
      <c r="A22" s="3" t="s">
        <v>242</v>
      </c>
    </row>
    <row r="23" spans="1:3" ht="15.6" x14ac:dyDescent="0.3">
      <c r="A23" s="3" t="s">
        <v>240</v>
      </c>
    </row>
    <row r="24" spans="1:3" ht="15.6" x14ac:dyDescent="0.3">
      <c r="A24" s="3" t="s">
        <v>241</v>
      </c>
    </row>
    <row r="25" spans="1:3" ht="15.6" x14ac:dyDescent="0.3">
      <c r="A25" s="3"/>
    </row>
    <row r="26" spans="1:3" ht="15.6" x14ac:dyDescent="0.3">
      <c r="A26" s="3" t="s">
        <v>243</v>
      </c>
    </row>
    <row r="27" spans="1:3" ht="15.6" x14ac:dyDescent="0.3">
      <c r="A27" s="3" t="s">
        <v>240</v>
      </c>
      <c r="C27" t="s">
        <v>292</v>
      </c>
    </row>
    <row r="28" spans="1:3" ht="15.6" x14ac:dyDescent="0.3">
      <c r="A28" s="3" t="s">
        <v>241</v>
      </c>
    </row>
    <row r="29" spans="1:3" ht="15.6" x14ac:dyDescent="0.3">
      <c r="A29" s="3"/>
    </row>
    <row r="30" spans="1:3" ht="15.6" x14ac:dyDescent="0.3">
      <c r="A30" s="3" t="s">
        <v>244</v>
      </c>
    </row>
    <row r="31" spans="1:3" ht="15.6" x14ac:dyDescent="0.3">
      <c r="A31" s="3" t="s">
        <v>240</v>
      </c>
      <c r="C31" t="s">
        <v>292</v>
      </c>
    </row>
    <row r="32" spans="1:3" ht="15.6" x14ac:dyDescent="0.3">
      <c r="A32" s="3" t="s">
        <v>245</v>
      </c>
    </row>
    <row r="33" spans="1:1" ht="15.6" x14ac:dyDescent="0.3">
      <c r="A33" s="3"/>
    </row>
    <row r="34" spans="1:1" ht="15.6" x14ac:dyDescent="0.3">
      <c r="A34" s="3" t="s">
        <v>297</v>
      </c>
    </row>
    <row r="35" spans="1:1" ht="15.6" x14ac:dyDescent="0.3">
      <c r="A35" s="3"/>
    </row>
    <row r="36" spans="1:1" ht="15.6" x14ac:dyDescent="0.3">
      <c r="A36" s="59">
        <f>'раздел 4 (табл.6)'!B5</f>
        <v>42786</v>
      </c>
    </row>
  </sheetData>
  <mergeCells count="2">
    <mergeCell ref="B13:B14"/>
    <mergeCell ref="C13:C14"/>
  </mergeCells>
  <pageMargins left="0.7" right="0.7" top="0.75" bottom="0.75" header="0.3" footer="0.3"/>
  <pageSetup paperSize="9" scale="8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view="pageBreakPreview" zoomScale="60" zoomScaleNormal="100" workbookViewId="0">
      <selection activeCell="K23" sqref="K23"/>
    </sheetView>
  </sheetViews>
  <sheetFormatPr defaultColWidth="9.109375" defaultRowHeight="13.8" x14ac:dyDescent="0.25"/>
  <cols>
    <col min="1" max="1" width="12.77734375" style="61" customWidth="1"/>
    <col min="2" max="2" width="11.44140625" style="61" customWidth="1"/>
    <col min="3" max="3" width="29.44140625" style="61" customWidth="1"/>
    <col min="4" max="4" width="26.6640625" style="61" customWidth="1"/>
    <col min="5" max="5" width="30.5546875" style="61" customWidth="1"/>
    <col min="6" max="16384" width="9.109375" style="61"/>
  </cols>
  <sheetData>
    <row r="1" spans="1:5" x14ac:dyDescent="0.25">
      <c r="E1" s="11" t="s">
        <v>246</v>
      </c>
    </row>
    <row r="2" spans="1:5" x14ac:dyDescent="0.25">
      <c r="E2" s="11" t="s">
        <v>247</v>
      </c>
    </row>
    <row r="3" spans="1:5" x14ac:dyDescent="0.25">
      <c r="E3" s="11" t="s">
        <v>248</v>
      </c>
    </row>
    <row r="4" spans="1:5" x14ac:dyDescent="0.25">
      <c r="E4" s="11" t="s">
        <v>249</v>
      </c>
    </row>
    <row r="5" spans="1:5" x14ac:dyDescent="0.25">
      <c r="E5" s="11" t="s">
        <v>250</v>
      </c>
    </row>
    <row r="6" spans="1:5" x14ac:dyDescent="0.25">
      <c r="E6" s="11" t="s">
        <v>251</v>
      </c>
    </row>
    <row r="7" spans="1:5" ht="15.6" x14ac:dyDescent="0.3">
      <c r="A7" s="14"/>
      <c r="B7" s="14"/>
      <c r="C7" s="12"/>
      <c r="D7" s="14"/>
      <c r="E7" s="14"/>
    </row>
    <row r="8" spans="1:5" ht="15.6" x14ac:dyDescent="0.3">
      <c r="A8" s="14"/>
      <c r="B8" s="14"/>
      <c r="C8" s="12" t="s">
        <v>309</v>
      </c>
      <c r="D8" s="14"/>
      <c r="E8" s="14"/>
    </row>
    <row r="9" spans="1:5" ht="15.6" x14ac:dyDescent="0.3">
      <c r="A9" s="14"/>
      <c r="B9" s="14" t="s">
        <v>302</v>
      </c>
      <c r="C9" s="12"/>
      <c r="D9" s="60">
        <f>'раздел 5(табл.7)'!A36</f>
        <v>42786</v>
      </c>
      <c r="E9" s="14"/>
    </row>
    <row r="10" spans="1:5" ht="15.6" x14ac:dyDescent="0.3">
      <c r="A10" s="14"/>
      <c r="B10" s="14"/>
      <c r="C10" s="12" t="s">
        <v>252</v>
      </c>
      <c r="D10" s="14"/>
      <c r="E10" s="14"/>
    </row>
    <row r="11" spans="1:5" ht="15.6" x14ac:dyDescent="0.3">
      <c r="A11" s="14"/>
      <c r="B11" s="14"/>
      <c r="C11" s="12"/>
      <c r="D11" s="14"/>
      <c r="E11" s="14"/>
    </row>
    <row r="12" spans="1:5" ht="15.75" customHeight="1" x14ac:dyDescent="0.25">
      <c r="A12" s="166" t="s">
        <v>293</v>
      </c>
      <c r="B12" s="166"/>
      <c r="C12" s="166"/>
      <c r="D12" s="166"/>
      <c r="E12" s="166"/>
    </row>
    <row r="13" spans="1:5" ht="15.6" x14ac:dyDescent="0.3">
      <c r="A13" s="12"/>
      <c r="B13" s="14"/>
      <c r="C13" s="14"/>
      <c r="D13" s="14"/>
      <c r="E13" s="14"/>
    </row>
    <row r="14" spans="1:5" ht="84" x14ac:dyDescent="0.25">
      <c r="A14" s="13" t="s">
        <v>253</v>
      </c>
      <c r="B14" s="13" t="s">
        <v>308</v>
      </c>
      <c r="C14" s="13" t="s">
        <v>254</v>
      </c>
      <c r="D14" s="13" t="s">
        <v>255</v>
      </c>
      <c r="E14" s="13" t="s">
        <v>256</v>
      </c>
    </row>
    <row r="15" spans="1:5" s="3" customFormat="1" ht="15.6" x14ac:dyDescent="0.3">
      <c r="A15" s="167" t="s">
        <v>257</v>
      </c>
      <c r="B15" s="167"/>
      <c r="C15" s="167"/>
      <c r="D15" s="167"/>
      <c r="E15" s="167"/>
    </row>
    <row r="16" spans="1:5" s="3" customFormat="1" ht="27" x14ac:dyDescent="0.3">
      <c r="A16" s="170">
        <v>80000</v>
      </c>
      <c r="B16" s="170">
        <v>0</v>
      </c>
      <c r="C16" s="170">
        <v>-179122.44</v>
      </c>
      <c r="D16" s="170">
        <f t="shared" ref="D16" si="0">C16-B16</f>
        <v>-179122.44</v>
      </c>
      <c r="E16" s="170" t="s">
        <v>316</v>
      </c>
    </row>
    <row r="17" spans="1:5" s="3" customFormat="1" ht="15.6" x14ac:dyDescent="0.3">
      <c r="A17" s="93"/>
      <c r="B17" s="93"/>
      <c r="C17" s="93"/>
      <c r="D17" s="93"/>
      <c r="E17" s="93"/>
    </row>
    <row r="18" spans="1:5" s="3" customFormat="1" ht="15.6" x14ac:dyDescent="0.3">
      <c r="A18" s="93"/>
      <c r="B18" s="93"/>
      <c r="C18" s="93"/>
      <c r="D18" s="93"/>
      <c r="E18" s="93"/>
    </row>
    <row r="19" spans="1:5" s="3" customFormat="1" ht="15.6" x14ac:dyDescent="0.3">
      <c r="A19" s="168"/>
      <c r="B19" s="168"/>
      <c r="C19" s="168"/>
      <c r="D19" s="168"/>
      <c r="E19" s="168"/>
    </row>
    <row r="20" spans="1:5" s="3" customFormat="1" ht="15.6" x14ac:dyDescent="0.3">
      <c r="A20" s="169" t="s">
        <v>258</v>
      </c>
      <c r="B20" s="169"/>
      <c r="C20" s="169"/>
      <c r="D20" s="169"/>
      <c r="E20" s="169"/>
    </row>
    <row r="21" spans="1:5" s="3" customFormat="1" ht="18" customHeight="1" x14ac:dyDescent="0.3">
      <c r="A21" s="94"/>
      <c r="B21" s="94"/>
      <c r="C21" s="94"/>
      <c r="D21" s="95"/>
      <c r="E21" s="95"/>
    </row>
    <row r="22" spans="1:5" s="3" customFormat="1" ht="18" customHeight="1" x14ac:dyDescent="0.3">
      <c r="A22" s="94"/>
      <c r="B22" s="94"/>
      <c r="C22" s="94"/>
      <c r="D22" s="95"/>
      <c r="E22" s="95"/>
    </row>
    <row r="23" spans="1:5" s="3" customFormat="1" ht="18" customHeight="1" x14ac:dyDescent="0.3">
      <c r="A23" s="94"/>
      <c r="B23" s="94"/>
      <c r="C23" s="94"/>
      <c r="D23" s="95"/>
      <c r="E23" s="95"/>
    </row>
    <row r="24" spans="1:5" s="96" customFormat="1" ht="18" customHeight="1" x14ac:dyDescent="0.3">
      <c r="A24" s="94"/>
      <c r="B24" s="94"/>
      <c r="C24" s="94"/>
      <c r="D24" s="95"/>
      <c r="E24" s="95"/>
    </row>
    <row r="25" spans="1:5" s="3" customFormat="1" ht="18" customHeight="1" x14ac:dyDescent="0.3">
      <c r="A25" s="94"/>
      <c r="B25" s="94"/>
      <c r="C25" s="94"/>
      <c r="D25" s="95"/>
      <c r="E25" s="95"/>
    </row>
    <row r="26" spans="1:5" x14ac:dyDescent="0.25">
      <c r="A26" s="14"/>
      <c r="B26" s="14"/>
      <c r="C26" s="14"/>
      <c r="D26" s="14"/>
      <c r="E26" s="14"/>
    </row>
    <row r="27" spans="1:5" x14ac:dyDescent="0.25">
      <c r="A27" s="14" t="s">
        <v>259</v>
      </c>
      <c r="B27" s="14"/>
      <c r="C27" s="14"/>
      <c r="D27" s="14" t="s">
        <v>263</v>
      </c>
      <c r="E27" s="14"/>
    </row>
    <row r="28" spans="1:5" x14ac:dyDescent="0.25">
      <c r="A28" s="14"/>
      <c r="B28" s="14"/>
      <c r="C28" s="14"/>
      <c r="D28" s="14"/>
      <c r="E28" s="14"/>
    </row>
    <row r="29" spans="1:5" x14ac:dyDescent="0.25">
      <c r="A29" s="14" t="s">
        <v>260</v>
      </c>
      <c r="B29" s="14"/>
      <c r="C29" s="14"/>
      <c r="D29" s="14" t="s">
        <v>292</v>
      </c>
      <c r="E29" s="14"/>
    </row>
    <row r="30" spans="1:5" x14ac:dyDescent="0.25">
      <c r="A30" s="14" t="s">
        <v>261</v>
      </c>
      <c r="B30" s="14"/>
      <c r="C30" s="14"/>
      <c r="D30" s="14"/>
      <c r="E30" s="14"/>
    </row>
    <row r="31" spans="1:5" x14ac:dyDescent="0.25">
      <c r="A31" s="14"/>
      <c r="B31" s="14"/>
      <c r="C31" s="14"/>
      <c r="D31" s="14"/>
      <c r="E31" s="14"/>
    </row>
  </sheetData>
  <mergeCells count="4">
    <mergeCell ref="A12:E12"/>
    <mergeCell ref="A15:E15"/>
    <mergeCell ref="A19:E19"/>
    <mergeCell ref="A20:E20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5</vt:i4>
      </vt:variant>
    </vt:vector>
  </HeadingPairs>
  <TitlesOfParts>
    <vt:vector size="12" baseType="lpstr">
      <vt:lpstr>титульный лист + раздел 1</vt:lpstr>
      <vt:lpstr>раздел 2</vt:lpstr>
      <vt:lpstr>раздел 3 (табл.2,3,4)</vt:lpstr>
      <vt:lpstr>табл.5</vt:lpstr>
      <vt:lpstr>раздел 4 (табл.6)</vt:lpstr>
      <vt:lpstr>раздел 5(табл.7)</vt:lpstr>
      <vt:lpstr>расчет обоснование</vt:lpstr>
      <vt:lpstr>'раздел 2'!Область_печати</vt:lpstr>
      <vt:lpstr>'раздел 3 (табл.2,3,4)'!Область_печати</vt:lpstr>
      <vt:lpstr>'раздел 5(табл.7)'!Область_печати</vt:lpstr>
      <vt:lpstr>табл.5!Область_печати</vt:lpstr>
      <vt:lpstr>'титульный лист + раздел 1'!Область_печати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2006-09-28T05:33:49Z</dcterms:created>
  <dcterms:modified xsi:type="dcterms:W3CDTF">2017-02-20T10:43:31Z</dcterms:modified>
  <cp:category/>
  <cp:contentStatus/>
</cp:coreProperties>
</file>