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963" activeTab="2"/>
  </bookViews>
  <sheets>
    <sheet name="титульный лист + раздел 1" sheetId="1" r:id="rId1"/>
    <sheet name="раздел 2  на 01.01.19 " sheetId="2" r:id="rId2"/>
    <sheet name="раздел 3 (табл.2,3,4)" sheetId="3" r:id="rId3"/>
    <sheet name="Отраслевой код" sheetId="4" r:id="rId4"/>
    <sheet name="код субсидии" sheetId="5" r:id="rId5"/>
    <sheet name="табл.5" sheetId="6" r:id="rId6"/>
    <sheet name="раздел 4 (табл.6)" sheetId="7" r:id="rId7"/>
    <sheet name="раздел 5(табл.7)" sheetId="8" r:id="rId8"/>
  </sheets>
  <definedNames>
    <definedName name="_xlfn.AVERAGEIF" hidden="1">#NAME?</definedName>
    <definedName name="_xlnm._FilterDatabase" localSheetId="3" hidden="1">'Отраслевой код'!$B$3:$E$35</definedName>
    <definedName name="_xlnm._FilterDatabase" localSheetId="1" hidden="1">'раздел 2  на 01.01.19 '!$B$4:$C$94</definedName>
    <definedName name="_xlnm.Print_Area" localSheetId="1">'раздел 2  на 01.01.19 '!$A$1:$C$158</definedName>
    <definedName name="_xlnm.Print_Area" localSheetId="2">'раздел 3 (табл.2,3,4)'!$A$1:$N$568</definedName>
    <definedName name="_xlnm.Print_Area" localSheetId="7">'раздел 5(табл.7)'!$A$1:$G$36</definedName>
    <definedName name="_xlnm.Print_Area" localSheetId="0">'титульный лист + раздел 1'!$A$1:$H$61</definedName>
  </definedNames>
  <calcPr fullCalcOnLoad="1"/>
</workbook>
</file>

<file path=xl/sharedStrings.xml><?xml version="1.0" encoding="utf-8"?>
<sst xmlns="http://schemas.openxmlformats.org/spreadsheetml/2006/main" count="1799" uniqueCount="566">
  <si>
    <t>II. Показатели финансового состояния муниципального учреждения</t>
  </si>
  <si>
    <t>Наименование показателя</t>
  </si>
  <si>
    <t>Сумма, тыс.руб.</t>
  </si>
  <si>
    <t>из них:</t>
  </si>
  <si>
    <t>в том числе:</t>
  </si>
  <si>
    <t>всего: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</si>
  <si>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</si>
  <si>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</si>
  <si>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прочие расходы</t>
  </si>
  <si>
    <t>III. Показатели по поступлениям и выплатам  муниципального учреждения</t>
  </si>
  <si>
    <t>Х</t>
  </si>
  <si>
    <t>(подпись)</t>
  </si>
  <si>
    <t>(расшифровка подписи)</t>
  </si>
  <si>
    <t>Исполнитель</t>
  </si>
  <si>
    <t>муниципального учреждения города Перми</t>
  </si>
  <si>
    <t>УТВЕРЖДАЮ</t>
  </si>
  <si>
    <t>(наименование должности лица, утверждающего план)</t>
  </si>
  <si>
    <t xml:space="preserve">ПЛАН </t>
  </si>
  <si>
    <t>КОДЫ</t>
  </si>
  <si>
    <t>по ОКПО</t>
  </si>
  <si>
    <t>по ОКЕИ</t>
  </si>
  <si>
    <t>Единица измерения: руб.</t>
  </si>
  <si>
    <t>Наименование органа, осуществляющего функции и полномочия учредителя</t>
  </si>
  <si>
    <t>Департамент образования администрации города Перми</t>
  </si>
  <si>
    <t xml:space="preserve">I. Сведения о деятельности муниципального учреждения </t>
  </si>
  <si>
    <t>1.1. Цели деятельности муниципального учреждения:</t>
  </si>
  <si>
    <t>1.2. Виды деятельности муниципального учреждения:</t>
  </si>
  <si>
    <t xml:space="preserve">плана финансово-хозяйственной деятельности </t>
  </si>
  <si>
    <t xml:space="preserve">                               Форма по КФД</t>
  </si>
  <si>
    <t xml:space="preserve">к Порядку составления и утверждения </t>
  </si>
  <si>
    <t xml:space="preserve">ИНН / КПП              </t>
  </si>
  <si>
    <t>Приложение 1</t>
  </si>
  <si>
    <t>доходы от собственности</t>
  </si>
  <si>
    <t>Всего</t>
  </si>
  <si>
    <t>субсидии на осуществление капи-тальных вложений</t>
  </si>
  <si>
    <t>средства обя-зательного медицинского страхования</t>
  </si>
  <si>
    <t>всего</t>
  </si>
  <si>
    <t>из них гранты</t>
  </si>
  <si>
    <t>Объем финансового обеспечения, руб. (с точностью до двух знаков после запятой – 0,00)</t>
  </si>
  <si>
    <t>Приобретение товаров, работ, услуг в пользу граждан в целях их социального обеспечения</t>
  </si>
  <si>
    <t>(очередной финансовый год)</t>
  </si>
  <si>
    <t>Показатели по поступлениям и выплатам  муниципального учреждения</t>
  </si>
  <si>
    <t>Таблица 2</t>
  </si>
  <si>
    <t>Поступления от доходов, всего:</t>
  </si>
  <si>
    <t>Выплаты по расходам, всего:</t>
  </si>
  <si>
    <t>Код строки</t>
  </si>
  <si>
    <t>Платные образовательные услуги</t>
  </si>
  <si>
    <t>Возмещение коммунальных услуг арендаторами</t>
  </si>
  <si>
    <t>Другие платные услуги</t>
  </si>
  <si>
    <t>безвозмездные поступления от национальных организаций, правительств иностранных государств, международных финансовых организаций</t>
  </si>
  <si>
    <t>поступления от оказания услуг (выполнения работ) на платной основе и от иной приносящей доход деятельности</t>
  </si>
  <si>
    <t>Нормативные затраты на содержание имущества</t>
  </si>
  <si>
    <t>Затраты на уплату налогов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</si>
  <si>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</si>
  <si>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</si>
  <si>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</si>
  <si>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</si>
  <si>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</si>
  <si>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</si>
  <si>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</si>
  <si>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</si>
  <si>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Таблица 5</t>
  </si>
  <si>
    <t>Показатели выплат по расходам</t>
  </si>
  <si>
    <r>
      <t>на закупку товаров, работ, услуг муниципального учреждения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</t>
    </r>
  </si>
  <si>
    <t>Наименова-ние показателя</t>
  </si>
  <si>
    <t>Год начала закуп-ки</t>
  </si>
  <si>
    <t xml:space="preserve">Сумма выплат по расходам на закупку товаров, работ и услуг, руб. </t>
  </si>
  <si>
    <t>(с точностью до двух знаков после запятой – 0,00)</t>
  </si>
  <si>
    <t>всего на закупки</t>
  </si>
  <si>
    <t xml:space="preserve">в соответствии с Федеральным законом от 05 апреля 2013 г. </t>
  </si>
  <si>
    <t xml:space="preserve">в соответствии с Федеральным законом от 18 июля </t>
  </si>
  <si>
    <t>2011 г. № 223-ФЗ «О закупках товаров, работ, услуг отдельными видами юридических лиц»</t>
  </si>
  <si>
    <t>г., 2-ой год планового периода</t>
  </si>
  <si>
    <t xml:space="preserve">Выплаты по расходам на закупку товаров, работ, услуг, </t>
  </si>
  <si>
    <t>X</t>
  </si>
  <si>
    <t>в том числе: на оплату контрактов, заключенных до начала очередного финансового года:</t>
  </si>
  <si>
    <t>0001</t>
  </si>
  <si>
    <t>Таблица 3</t>
  </si>
  <si>
    <r>
      <t xml:space="preserve">2 </t>
    </r>
    <r>
      <rPr>
        <sz val="12"/>
        <color indexed="8"/>
        <rFont val="Times New Roman"/>
        <family val="1"/>
      </rPr>
      <t>В графах 7-12 таблицы 5 указываются:</t>
    </r>
  </si>
  <si>
    <t>При этом необходимо обеспечить соотношение следующих показателей:</t>
  </si>
  <si>
    <t>2) показатели графы 4 по строкам 0001, 1001 и 2001 должны быть равны сумме показателей граф 7 и 10 по соответствующим строкам;</t>
  </si>
  <si>
    <t>3) показатели графы 5 по строкам 0001, 1001 и 2001 должны быть равны сумме показателей граф 8 и 11 по соответствующим строкам;</t>
  </si>
  <si>
    <t>4) показатели графы 6 по строкам 0001, 1001 и 2001 должны быть равны сумме показателей граф 9 и 12 по соответствующим строкам;</t>
  </si>
  <si>
    <r>
      <t>IV.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Сведения о средствах, поступающих во временное распоряжение муниципального учреждения</t>
    </r>
    <r>
      <rPr>
        <sz val="12"/>
        <color indexed="8"/>
        <rFont val="Times New Roman"/>
        <family val="1"/>
      </rPr>
      <t xml:space="preserve"> </t>
    </r>
  </si>
  <si>
    <t>Таблица 6</t>
  </si>
  <si>
    <t>Сведения о средствах, поступающих во временное распоряжение муниципального учреждения,</t>
  </si>
  <si>
    <t xml:space="preserve">Код </t>
  </si>
  <si>
    <t>строки</t>
  </si>
  <si>
    <r>
      <t>Сумма (руб., с точностью до двух знаков после запятой – 0,00)</t>
    </r>
    <r>
      <rPr>
        <vertAlign val="superscript"/>
        <sz val="12"/>
        <color indexed="8"/>
        <rFont val="Times New Roman"/>
        <family val="1"/>
      </rPr>
      <t>3</t>
    </r>
  </si>
  <si>
    <t>Поступление</t>
  </si>
  <si>
    <t>Выбытие</t>
  </si>
  <si>
    <t>-----------------------------</t>
  </si>
  <si>
    <t>V. Справочная информация</t>
  </si>
  <si>
    <t>Таблица 7</t>
  </si>
  <si>
    <t>Справочная информация</t>
  </si>
  <si>
    <t>Сумма (тыс.руб.)</t>
  </si>
  <si>
    <t>Объем публичных обязательств, всего:</t>
  </si>
  <si>
    <t xml:space="preserve">Объем бюджетных инвестиций (в части переданных полномочий муниципального </t>
  </si>
  <si>
    <t>заказчика в соответствии с Бюджетным кодексом Российской Федерации), всего</t>
  </si>
  <si>
    <t>Руководитель муниципального учреждения (уполномоченное лицо)</t>
  </si>
  <si>
    <t>___________________________________________________________________________</t>
  </si>
  <si>
    <t>Заместитель руководителя муниципального учреждения по финансовым вопросам</t>
  </si>
  <si>
    <t>Главный бухгалтер муниципального учреждения</t>
  </si>
  <si>
    <t xml:space="preserve">Нефинансовые активы, всего:          </t>
  </si>
  <si>
    <t>особо ценное движимое имущество, всего:</t>
  </si>
  <si>
    <t xml:space="preserve">Финансовые активы, всего:            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</si>
  <si>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</si>
  <si>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</si>
  <si>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</si>
  <si>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 xml:space="preserve">по выданным авансам на услуги по содержанию имущества                      </t>
  </si>
  <si>
    <t xml:space="preserve">по выданным авансам на прочие услуги      </t>
  </si>
  <si>
    <t xml:space="preserve">по выданным авансам на приобретение основных средств                          </t>
  </si>
  <si>
    <t xml:space="preserve">по выданным авансам на приобретение нематериальных активов                    </t>
  </si>
  <si>
    <t xml:space="preserve">по выданным авансам на приобретение непроизведенных активов                   </t>
  </si>
  <si>
    <t xml:space="preserve">по выданным авансам на приобретение материальных запасов                      </t>
  </si>
  <si>
    <t xml:space="preserve">по выданным авансам на прочие расходы     </t>
  </si>
  <si>
    <t xml:space="preserve">по выданным авансам на приобретение материальных запасов </t>
  </si>
  <si>
    <t xml:space="preserve">Обязательства, всего:                 </t>
  </si>
  <si>
    <t xml:space="preserve">по оплате услуг связи                     </t>
  </si>
  <si>
    <t xml:space="preserve">по оплате транспортных услуг              </t>
  </si>
  <si>
    <t xml:space="preserve">по оплате коммунальных услуг              </t>
  </si>
  <si>
    <t xml:space="preserve">по оплате услуг по содержанию имущества   </t>
  </si>
  <si>
    <t xml:space="preserve">по оплате прочих услуг                    </t>
  </si>
  <si>
    <t xml:space="preserve">по приобретению основных средств          </t>
  </si>
  <si>
    <t xml:space="preserve">по приобретению нематериальных активов    </t>
  </si>
  <si>
    <t xml:space="preserve">по приобретению материальных запасов      </t>
  </si>
  <si>
    <t xml:space="preserve">по оплате прочих расходов                 </t>
  </si>
  <si>
    <t xml:space="preserve">по прочим расчетам с кредиторами          </t>
  </si>
  <si>
    <t xml:space="preserve"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      </t>
  </si>
  <si>
    <t xml:space="preserve">по оплате коммунальных услуг  </t>
  </si>
  <si>
    <t>Адрес фактического местонахождения муниципального учреждения:</t>
  </si>
  <si>
    <t>добровольные пожертвования</t>
  </si>
  <si>
    <t>иные доходы</t>
  </si>
  <si>
    <t>1.3. Перечень услуг (работ), относящихся в соответствии с уставом к основным видам деятельности учреждения предоставление которых для физических и юридических лиц осуществляется, в том числе за плату:</t>
  </si>
  <si>
    <t xml:space="preserve">из них: 
недвижимое имущество, всего:                               </t>
  </si>
  <si>
    <t>№ п/п</t>
  </si>
  <si>
    <t>материальные запасы</t>
  </si>
  <si>
    <t>непроизведенные активы (стоимость земли)</t>
  </si>
  <si>
    <t xml:space="preserve">из них:  денежные средства учреждения, всего       </t>
  </si>
  <si>
    <t xml:space="preserve">в том числе: денежные средства учреждения на счетах          </t>
  </si>
  <si>
    <t>дебиторская задолженность по расходам, всего</t>
  </si>
  <si>
    <t xml:space="preserve">в том числе:   по выданным авансам на услуги связи       </t>
  </si>
  <si>
    <t xml:space="preserve">по выданным авансам на командировочные расходы     </t>
  </si>
  <si>
    <t xml:space="preserve">дебиторская задолженность по выданным авансам за счет доходов, полученных от платной и иной приносящей доход деятельности, всего           </t>
  </si>
  <si>
    <t xml:space="preserve">в том числе: по выданным авансам на услуги связи       </t>
  </si>
  <si>
    <t>по выданным авансам на командировочные расходы</t>
  </si>
  <si>
    <t>дебиторская задолженность по выданным авансам, полученным за счет средств обязательного медицинского страхования, всего</t>
  </si>
  <si>
    <t>по выданным авансам на услуги по содержанию имущества</t>
  </si>
  <si>
    <t>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</si>
  <si>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</si>
  <si>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</si>
  <si>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по выданным авансам на приобретение непроизведенных активов</t>
  </si>
  <si>
    <t>по выданным авансам на приобретение материальных запасов</t>
  </si>
  <si>
    <t>дебиторская задолженность по расходам на осуществление бюджетных инвестиций</t>
  </si>
  <si>
    <t>кредиторская задолженность всего:</t>
  </si>
  <si>
    <t xml:space="preserve">в том числе: по оплате труда </t>
  </si>
  <si>
    <t>по начислениям на выплаты по оплате труда</t>
  </si>
  <si>
    <t xml:space="preserve">по платежам в бюджет               </t>
  </si>
  <si>
    <t>кредиторская задолженность по расчетам с поставщиками и подрядчиками за счет средств обязательного медицинского страхования, всего</t>
  </si>
  <si>
    <t>просроченная кредиторская задолженность по расчетам с поставщиками и подрядчиками за счет средств обязательного медицинского страхования, всего</t>
  </si>
  <si>
    <t>просроченная кредиторская задолженность по расходам за счет бюджетных инвестиций</t>
  </si>
  <si>
    <t>Код субсидии</t>
  </si>
  <si>
    <t>КВР</t>
  </si>
  <si>
    <t>КОСГУ</t>
  </si>
  <si>
    <t>субсидии, предоставляемые в соответствии с абзацем вторым пункта 1 статьи 78.1 Бюджетного кодекса Российской Федерации</t>
  </si>
  <si>
    <t>иные субсидии, предоставленные из бюджета</t>
  </si>
  <si>
    <t>Для каких типов учреждений</t>
  </si>
  <si>
    <t>ДОУ</t>
  </si>
  <si>
    <t>Обеспечение деятельности (оказание услуг, выполнение работ) подведомственных учреждений, в том числе на предоставление муниципальным бюджетным и автономным учреждениям субсидий</t>
  </si>
  <si>
    <t>Единая субвенция на выполнение отдельных государственных полномочий в сфере образования</t>
  </si>
  <si>
    <t>Направления расходов</t>
  </si>
  <si>
    <t>Основное мероприятие "Восстановление дошкольных образовательных организаций, закрытых на капитальный ремонт, ранее перепрофилированных групп в дошкольных образовательных организациях"</t>
  </si>
  <si>
    <t>Ремонты</t>
  </si>
  <si>
    <t>Основное мероприятие "Приведение имущественных комплексов образовательных организаций в соответствие с требованиями действующего законодательства"</t>
  </si>
  <si>
    <t>ДОУ,СОШ,УДО</t>
  </si>
  <si>
    <t>Основное мероприятие "Приобретение оборудования, мебели, инвентаря, материальных запасов для вновь приобретаемых (построенных) и реконструированных образовательных организаций"</t>
  </si>
  <si>
    <t>Приобретение оборудование</t>
  </si>
  <si>
    <t>Капитальный ремонт</t>
  </si>
  <si>
    <t>Целевые субсидии организациям дошкольного образования на аренду имущественных комплексов</t>
  </si>
  <si>
    <t>Аренда Мотовилихинских заводов</t>
  </si>
  <si>
    <t>СОШ</t>
  </si>
  <si>
    <t>СОШ, структурные подразделения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</si>
  <si>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</si>
  <si>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Коррекционные школы</t>
  </si>
  <si>
    <t>Коррекционные школы,СОШ, структурные подразделения</t>
  </si>
  <si>
    <t>ФМО нормативные затраты</t>
  </si>
  <si>
    <t>Основное мероприятие "Оборудование объектов социальной инфраструктуры средствами беспрепятственного доступа, обеспечение информационной доступности для инвалидов и иных маломобильных групп населения"</t>
  </si>
  <si>
    <t>Коррекционные школы,СОШ</t>
  </si>
  <si>
    <t>Целевая субсидия кадетской школе на предоставление бесплатного питания учащимся</t>
  </si>
  <si>
    <t>Целевая субсидия на проведение мероприятий по сохранению и использованию музея "Дом Дягилева" в культурно-образовательной деятельности муниципального бюджетного общеобразовательного учреждения "Гимназия № 11 им. С.П. Дягилева"</t>
  </si>
  <si>
    <t>Питание детей в Кадетской школе</t>
  </si>
  <si>
    <t>музей "Дом Дягилева Гимназия №11</t>
  </si>
  <si>
    <t>УДО</t>
  </si>
  <si>
    <t>Целевая субсидия на проведение акции для детей города Перми "Почта Деда Мороза"</t>
  </si>
  <si>
    <t>Целевая субсидия на реализацию историко-культурной образовательной программы</t>
  </si>
  <si>
    <t>Мероприятие ГДТЮ</t>
  </si>
  <si>
    <t>07 2 01 006501</t>
  </si>
  <si>
    <t>Мероприятия по организации оздоровления и отдыха детей</t>
  </si>
  <si>
    <t>Мероприятия, направленные на первичную профилактику употребления психоактивных веществ</t>
  </si>
  <si>
    <t>Предоставление услуг иными государственными (муниципальными) учреждениями, не осуществляющими образовательный процесс</t>
  </si>
  <si>
    <t>Основное мероприятие "Организация и проведение мероприятий по содействию формирования гармоничной межнациональной ситуации в городе Перми"</t>
  </si>
  <si>
    <t>Целевая субсидия образовательным организациям на мероприятия в области инновационного развития системы образования</t>
  </si>
  <si>
    <t>Целевая субсидия образовательным организациям на отраслевые мероприятия для детей и педагогических работников</t>
  </si>
  <si>
    <t>Целевая субсидия образовательным организациям на проведение мероприятий "Уроки о бюджете"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</si>
  <si>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</si>
  <si>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 xml:space="preserve"> санаторно-курортное лечение и оздоровление бюджет города Перми</t>
  </si>
  <si>
    <t xml:space="preserve"> санаторно-курортное лечение и оздоровление бюджет Пермского края</t>
  </si>
  <si>
    <t>07 3 01 005901</t>
  </si>
  <si>
    <t>прочие доходы, в том числе:</t>
  </si>
  <si>
    <t>доходы от операций с активами, в том числе:</t>
  </si>
  <si>
    <t>Предоставление мер социальной поддержки педагогическим работникам государственных и муниципальных организаций Пермского края, работающих и проживающих в сельской местности и поселках городского типа (рабочих поселках), по оплате жилого помещения и коммунальных услуг</t>
  </si>
  <si>
    <t>Село</t>
  </si>
  <si>
    <t>Предоставление мер социальной поддержки педагогическим работникам образовательных организаций</t>
  </si>
  <si>
    <t>Статья 23</t>
  </si>
  <si>
    <t>Целевая субсидия общеобразовательным организациям на предоставление бесплатного двухразового питания учащимся с ограниченными возможностями здоровья</t>
  </si>
  <si>
    <t>Бесплатное двухразовое питание</t>
  </si>
  <si>
    <t>Целевая субсидия общеобразовательным организациям на предоставление бесплатного питания отдельным категориям учащихся</t>
  </si>
  <si>
    <t>Бесплатное питание отдельным категориям учащихся</t>
  </si>
  <si>
    <t>МЗ этапы ССМ, ВСМ</t>
  </si>
  <si>
    <t>Отраслевой показатель</t>
  </si>
  <si>
    <t>Беспрепятственный доступ для инвалидов</t>
  </si>
  <si>
    <t>Прочие учреждения</t>
  </si>
  <si>
    <t>Кандидаты</t>
  </si>
  <si>
    <t xml:space="preserve"> Субсидии на иные цели</t>
  </si>
  <si>
    <t xml:space="preserve"> Субсидия на финансовое обеспечение выполнения муниципального задания</t>
  </si>
  <si>
    <t xml:space="preserve"> Не указано</t>
  </si>
  <si>
    <t xml:space="preserve"> Мероприятия, направленные на решение отдельных вопросов местного значения в микрорайонах города Перми</t>
  </si>
  <si>
    <t xml:space="preserve"> Меры социальной поддержки педагогических работников - средства г. Перми</t>
  </si>
  <si>
    <t xml:space="preserve"> Обеспечение работников путевками на санаторно-курортное лечение и оздоровление-средства г. Перми</t>
  </si>
  <si>
    <t xml:space="preserve"> Мероприятия по профилактике правонарушений на территории города Перми среди несовершеннолетних</t>
  </si>
  <si>
    <t xml:space="preserve"> Мероприятия по первичной профилактике употребления психоактивных веществ</t>
  </si>
  <si>
    <t xml:space="preserve"> Приобретение оборудования, мебели, инвентаря, материальных запасов для вновь приобретаемых (построенных) дошкольных образовательных организаций</t>
  </si>
  <si>
    <t xml:space="preserve"> Меры социальной поддержки учащимся из многодетных малоимущих семей</t>
  </si>
  <si>
    <t>Меры социальной поддержки учащимся из малоимущих семей</t>
  </si>
  <si>
    <t>Вознаграждение за выполнение функций классного руководителя педагогическим работникам</t>
  </si>
  <si>
    <t>Наименование кодов субсидии</t>
  </si>
  <si>
    <t xml:space="preserve"> Дополнительные меры социальной поддержки отдельных категорий лиц, которым присуждены ученые степени кандидата и доктора наук, работающих в общеобразовательных учреждениях Пермского края</t>
  </si>
  <si>
    <t>Меры социальной поддержки педагогическим работникам муниципальных образовательных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</si>
  <si>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 xml:space="preserve"> Организация подвоза учащихся на учебные занятия и обратно из отдаленных микрорайнов</t>
  </si>
  <si>
    <t>Предоставление бесплатного питания отдельным категориям учащихся в общеобразовательных учреждениях</t>
  </si>
  <si>
    <t xml:space="preserve"> Приведение имущественных комплексов образовательных учреждений в соответствие с требованиями действующего законодательства</t>
  </si>
  <si>
    <t xml:space="preserve"> Восстановление дошкольных образовательных учреждений, закрытых на капитальный ремонт, ранее перепрофилированных групп в дошкольных образовательных учреждениях</t>
  </si>
  <si>
    <t xml:space="preserve"> Оборудование объектов социальной инфраструктуры средствами беспрепятственного доступа</t>
  </si>
  <si>
    <t>Мероприятия в области инновационного развития системы образования</t>
  </si>
  <si>
    <t xml:space="preserve"> Предоставление бесплатного питания учащимся кадетской школы города Перми</t>
  </si>
  <si>
    <t xml:space="preserve"> Мероприятия в области образования</t>
  </si>
  <si>
    <t xml:space="preserve"> Аренда, не включенная в стоимость услуги</t>
  </si>
  <si>
    <t xml:space="preserve"> Расходы, связанные с подготовкой имущественного комплекса к организации оказания муниципальных услуг</t>
  </si>
  <si>
    <t xml:space="preserve"> Содержание временно не функционирующих имущественных комплексов муниципальных образовательных учреждений</t>
  </si>
  <si>
    <t>Проведение акции для детей города Перми "Почта Деда Мороза"</t>
  </si>
  <si>
    <t xml:space="preserve"> Средства на повышение стимулирующей части фонда оплаты труда</t>
  </si>
  <si>
    <t xml:space="preserve"> Повышение фонда оплаты труда</t>
  </si>
  <si>
    <t xml:space="preserve"> Приобретение оборудования, мебели, инвентаря, материальных запасов для вновь приобретаемых (построенных) и реконструируемых образовательных организаций</t>
  </si>
  <si>
    <t xml:space="preserve"> Поддержка муниципальных программ, направленных на укрепление гражданского единства и гармонизацию межнациональных отношений</t>
  </si>
  <si>
    <t>Целевая субсидия организациям дошкольного образования на проведение иммунизации против гепатита «А»</t>
  </si>
  <si>
    <t xml:space="preserve"> Меры социальной поддержки педагогических работников - средства Пермского края</t>
  </si>
  <si>
    <t xml:space="preserve"> Обеспечение работников путевками на санаторно-курортное лечение и оздоровление-средства Пермского края</t>
  </si>
  <si>
    <t xml:space="preserve"> Реализация мероприятий, связанных с подготовкой к открытию МАДОУ «Конструктор успеха» г. Перми</t>
  </si>
  <si>
    <t xml:space="preserve"> Обеспечение доступности приоритетных объектов и услуг в приоритетных сферах жизнедеятельности инвалидов и других маломобильных групп населения</t>
  </si>
  <si>
    <t xml:space="preserve"> Организация и проведение физкультурных и спортивных мероприятий на территории города Перми</t>
  </si>
  <si>
    <t xml:space="preserve"> Внедрение федеральных государственных образовательных стандартов дошкольного образования</t>
  </si>
  <si>
    <t>Расходы на приобретение оборудования и карт для системы электронного учета услуг дополнительного образования</t>
  </si>
  <si>
    <t xml:space="preserve"> Выплата единовременной премии обучающимся, награжденным знаком отличия Пермского края "Гордость Пермского края"</t>
  </si>
  <si>
    <t xml:space="preserve"> Реализация комплексных инвестиционных проектов по развитию инновационных территориальных кластеров</t>
  </si>
  <si>
    <t xml:space="preserve"> Оплата взносов на капитальный ремонт</t>
  </si>
  <si>
    <t xml:space="preserve"> Целевые субсидии на льготную категорию родителей (законных представителей) с которых плата за присмотр и уход за детьми не взимается или ее размер снижается</t>
  </si>
  <si>
    <t xml:space="preserve"> Целевая субсидия на проведение мероприятий по сохранению и использованию музея "Дом Дягилева" в культурно-образовательной деятельности муниципального бюджетного общеобразовательного учреждения "Гимназия № 11 им. С.П. Дягилева"</t>
  </si>
  <si>
    <t xml:space="preserve"> Предоставление бесплатного двухразового питания учащимся с ограниченными возможностями здоровья</t>
  </si>
  <si>
    <t>Стимулирование педагогических работников по результатам обучения школьников</t>
  </si>
  <si>
    <t xml:space="preserve"> Проведение мероприятий по оказанию кризисной помощи детям и подросткам, находящимся в трудной жизненной ситуации</t>
  </si>
  <si>
    <t xml:space="preserve"> Проведение мероприятий по ранней профилактике правонарушений среди несовершеннолетних</t>
  </si>
  <si>
    <t>Расходы на ведение электронных дневников и журналов</t>
  </si>
  <si>
    <t xml:space="preserve"> Расходы на приобретение аттестатов об основном общем образовании и среднем общем образовании и приложений, аттестатов об основном общем образовании и среднем образовании с отличием и приложений</t>
  </si>
  <si>
    <t xml:space="preserve"> Расходы на организацию проведения единого государственного экзамена в 11-м классе</t>
  </si>
  <si>
    <t>Расходы на приобретение медалей "За особые успехи в учении"</t>
  </si>
  <si>
    <t xml:space="preserve"> Расходы на организацию проведения государственной (итоговой) аттестации в 9 классе</t>
  </si>
  <si>
    <t>Реализация мероприятий, связанных с подготовкой к открытию муниципального автономного общеобразовательного учреждения «Средняя общеобразовательная школа «Мастерград»</t>
  </si>
  <si>
    <t>Целевая субсидия муниципальным учреждениям на организацию оздоровления и отдыха детей</t>
  </si>
  <si>
    <t xml:space="preserve"> Единовременная денежная выплата обучающимся из малоимущих семей, поступившим в первый класс общеобразовательной организации</t>
  </si>
  <si>
    <t>Расходы на реализацию историко-культурной образовательной программы</t>
  </si>
  <si>
    <t xml:space="preserve"> Расходы на предоставление общедоступного и бесплатного дошкольного, начального, основного, среднего общего образования в оздоровительных образовательных организациях санаторного типа для детей, нуждающихся в длительном лечении</t>
  </si>
  <si>
    <t xml:space="preserve">Мероприятия </t>
  </si>
  <si>
    <t>Мероприятия ИЦРСО</t>
  </si>
  <si>
    <t>Мероприятия ЦПМС</t>
  </si>
  <si>
    <t>Мероприятия уроки о бюджете</t>
  </si>
  <si>
    <t>на 2020 г., 1-ый год планового периода</t>
  </si>
  <si>
    <t>№ 44-ФЗ «О контрактной системе в сфере закупок товаров, работ, услуг для обеспечения государственных и муниципальных нужд»</t>
  </si>
  <si>
    <t>по строке 1001 - суммы оплаты в соответствующем финансовом году по контрактам (договорам), заключенным до начала очередного финансового года, при этом в графах 7 - 9 указываются суммы оплаты по контрактам, заключенным в соответствии с Федеральным законом от 5 апреля 2013 г. № 44-ФЗ «О контрактной системе в сфере закупок товаров, работ, услуг для обеспечения государственных и муниципальных нужд» (далее - Федеральный закон № 44-ФЗ), а в графах 10 - 12 - по договорам, заключенным в соответствии с Федеральным законом от 18 июля 2011 г. № 223-ФЗ «О закупках товаров, работ, услуг отдельными видами юридических лиц» (далее - Федеральный закон № 223-ФЗ);</t>
  </si>
  <si>
    <t>по строке 2001 - в разрезе года начала закупки указываются суммы планируемых в соответствующем финансовом году выплат по контрактам (договорам), для заключения которых планируется начать закупку, при этом в графах 7 - 9 указываются суммы планируемых выплат по контрактам, для заключения которых в соответствующем году согласно Федеральному закону № 44-ФЗ планируется разместить извещение об осуществлении закупки товаров, работ, услуг для обеспечения муниципальных нужд либо направить приглашение принять участие в определении поставщика (подрядчика, исполнителя) или проект контракта, а в графах 10 - 12 указываются суммы планируемых выплат по договорам, для заключения которых в соответствии с Федеральным законом № 223-ФЗ осуществляется закупка (планируется начать закупку) в порядке, установленном положением о закупке.</t>
  </si>
  <si>
    <t>1) показатели граф 4 - 12 по строке 0001 должны быть равны сумме показателей соответствующих граф по строкам 1001 и 2001;</t>
  </si>
  <si>
    <t>5) показатели по строке 0001 граф 7 - 9 по каждому году формирования показателей выплат по расходам на закупку товаров, работ, услуг:</t>
  </si>
  <si>
    <t>а) для бюджетных учреждений не могут быть меньше показателей по строке 2.6 в графах 9 - 12 таблицы 2 на соответствующий год;</t>
  </si>
  <si>
    <t>б) для автономных учреждений не могут быть меньше показателей по строке 2.6 в графе 11 таблицы 2 на соответствующий год;</t>
  </si>
  <si>
    <t>6) для бюджетных учреждений показатели строки 0001 граф 10 - 12 не могут быть больше показателей строки 2.6 графы 13 таблицы 2 на соответствующий год;</t>
  </si>
  <si>
    <t>на выплату персоналу, всего</t>
  </si>
  <si>
    <t xml:space="preserve">Оплата труда и начисления на выплаты по оплате труда </t>
  </si>
  <si>
    <t>заработная плата</t>
  </si>
  <si>
    <t>прочие выплаты</t>
  </si>
  <si>
    <t>иные выплаты, за исключением фонда оплаты труда учреждений, лицам, привлекаемых огласно законодательству для выполнения отдельных полномочий</t>
  </si>
  <si>
    <t>начисления на выплаты по оплате труда</t>
  </si>
  <si>
    <t>Пособия, компенсации и иные социальные выплаты гражданам, кроме публичных нормативных обязательств</t>
  </si>
  <si>
    <t>стипендии</t>
  </si>
  <si>
    <t>премии и гранты</t>
  </si>
  <si>
    <t>иные выплаты населению</t>
  </si>
  <si>
    <t>уплата налогов, сборов и иных платежей, всего</t>
  </si>
  <si>
    <t>исполнение судебных актов</t>
  </si>
  <si>
    <t>уплата налогов, сборов и иных платежей</t>
  </si>
  <si>
    <t>уплата налога на имущества организаций и земельного налога</t>
  </si>
  <si>
    <t>уплата иных платежей</t>
  </si>
  <si>
    <t>безвозмездные перечисления организациям</t>
  </si>
  <si>
    <t>прочие расходы (кроме расходов на закупку товаров, работ, услуг)</t>
  </si>
  <si>
    <t>научно-исследовательские и опытно-конструкторские работы</t>
  </si>
  <si>
    <t>закупка товаров, работ, услуг в целях капитального ремонта государственного имущества</t>
  </si>
  <si>
    <t>Расходы на закупку товаров, работ, услуг, всего</t>
  </si>
  <si>
    <t>услуги связи</t>
  </si>
  <si>
    <t>транспортные услуги</t>
  </si>
  <si>
    <t>коммунальные услуги, всего</t>
  </si>
  <si>
    <t>оплата тепловой энергии</t>
  </si>
  <si>
    <t>оплата потребления газа</t>
  </si>
  <si>
    <t>оплата электрической энергии</t>
  </si>
  <si>
    <t>оплата водоснабжения</t>
  </si>
  <si>
    <t>арендная плата за пользование имуществом</t>
  </si>
  <si>
    <t>работы, услуги по содержанию имущества</t>
  </si>
  <si>
    <t>увеличение стоимости основных средств</t>
  </si>
  <si>
    <t>поступление нематериальных активов</t>
  </si>
  <si>
    <t>поступление материальных запасов, всего</t>
  </si>
  <si>
    <t>медикаменты</t>
  </si>
  <si>
    <t>продукты питания</t>
  </si>
  <si>
    <t>прочие материальные запасы</t>
  </si>
  <si>
    <t>Бюджетные инвестиции</t>
  </si>
  <si>
    <t>прочие работы, услуги, всего</t>
  </si>
  <si>
    <t>услуги по организации питания</t>
  </si>
  <si>
    <t>проведение лабораторных и инструментальных исследований</t>
  </si>
  <si>
    <t>прочие работы, услуги</t>
  </si>
  <si>
    <t>Планируемый остаток средств на начало планируемого года</t>
  </si>
  <si>
    <t>Отраслевой код</t>
  </si>
  <si>
    <t>Реализация, присмотр и уход (местный бюджет),земельный налог, налог на имущество, льготная категория детей, нормативные затраты</t>
  </si>
  <si>
    <t>Реализация, присмотр и уход (ФМО местный бюджет), земельный налог, налог на имущество, льготная категория детей, нормативные затраты</t>
  </si>
  <si>
    <t>ФОТ,ФМО Бюджет Пермского края+инновации+электронные дневники+ГИА+ЕГЭ+ аттестаты+медали+больницы+малоимущие+малоимущие многодетные, ст.23+ классное руководство</t>
  </si>
  <si>
    <t>Реализация основных общеобразовательных программ дошкольного образования</t>
  </si>
  <si>
    <t>Присмотр и уход</t>
  </si>
  <si>
    <t xml:space="preserve">
Реализация основных общеобразовательных программ начального общего образования
</t>
  </si>
  <si>
    <t xml:space="preserve">
Реализация основных общеобразовательных программ основного общего образования
</t>
  </si>
  <si>
    <t xml:space="preserve">
Реализация основных общеобразовательных программ среднего общего образования
</t>
  </si>
  <si>
    <t xml:space="preserve">
Содержание детей
</t>
  </si>
  <si>
    <t xml:space="preserve">
Реализация дополнительных общеразвивающих программ
</t>
  </si>
  <si>
    <t xml:space="preserve">
Реализация дополнительных общеобразовательных предпрофессиональных программ в области физической культуры и спорта
</t>
  </si>
  <si>
    <t xml:space="preserve">
Спортивная подготовка по олимпийским видам спорта
</t>
  </si>
  <si>
    <t xml:space="preserve">
Психолого-медико-педагогического обследования детей
</t>
  </si>
  <si>
    <t xml:space="preserve">
Оказание социально-психологической помощи детям с проблемами в развитии, обучении и социальной адаптации (проект)
</t>
  </si>
  <si>
    <t xml:space="preserve">
Образовательная услуга дополнительного образования взрослых (проект)
</t>
  </si>
  <si>
    <t xml:space="preserve">
Организационно-методическая услуга дополнительного образования взрослых (проект)
</t>
  </si>
  <si>
    <t>УДО,СОШ</t>
  </si>
  <si>
    <t xml:space="preserve">МЗ УДО, уникальные </t>
  </si>
  <si>
    <t xml:space="preserve">Реализация 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</si>
  <si>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</si>
  <si>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</si>
  <si>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 xml:space="preserve">штрафы за нарушение законодательства о закупках и нарушений </t>
  </si>
  <si>
    <t>штрафные санкции по долговым обязательствам</t>
  </si>
  <si>
    <t>другие экономические санкции</t>
  </si>
  <si>
    <t>иные расходы</t>
  </si>
  <si>
    <t>00000000000</t>
  </si>
  <si>
    <t>в том числе</t>
  </si>
  <si>
    <t>доходы от операционной аренды</t>
  </si>
  <si>
    <t>проценты по депозитам, остаткам денежных средств</t>
  </si>
  <si>
    <t>доходы от оказания услуг (работ), компенсаций затрат, в том числе:</t>
  </si>
  <si>
    <t>Доходы от компенсации затрат</t>
  </si>
  <si>
    <t>доходы от штрафных санкций за нарушение законодательства о закупках и нарушение условий контрактов (договоров)</t>
  </si>
  <si>
    <t>доходы от штрашных санкций по долговым обязательствам</t>
  </si>
  <si>
    <t>страховые возмещения</t>
  </si>
  <si>
    <t>возмещение ущерба имуществу</t>
  </si>
  <si>
    <t>прочие доходы от сумм принудительного изъятия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</si>
  <si>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</si>
  <si>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</si>
  <si>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непроизводственных активов</t>
  </si>
  <si>
    <t>уменьшение стоимости права пользования активом</t>
  </si>
  <si>
    <t>транспортный и госпошлина</t>
  </si>
  <si>
    <t>загр окр среды</t>
  </si>
  <si>
    <t>Таблица 4</t>
  </si>
  <si>
    <t xml:space="preserve">                                                                                                                                                                                                              (последнюю отчетную дату)</t>
  </si>
  <si>
    <t>в том числе: 
амортизация недвижимого имущества</t>
  </si>
  <si>
    <t>остаточная стоимость</t>
  </si>
  <si>
    <t>в том числе: 
амортизация особо ценного движимого имущества</t>
  </si>
  <si>
    <t>иное движимое имущество, всего</t>
  </si>
  <si>
    <t>в том числе: 
амортизация иного движимого имущества</t>
  </si>
  <si>
    <t>в том числе:
остаточная стоимость</t>
  </si>
  <si>
    <t>нематериальные активы</t>
  </si>
  <si>
    <t xml:space="preserve"> из них: расчеты по платежам в бюджеты</t>
  </si>
  <si>
    <t>в том числе: 
по выданным авансам на услуги связи</t>
  </si>
  <si>
    <t xml:space="preserve">из них: долговые обязательства                               </t>
  </si>
  <si>
    <t xml:space="preserve">расчеты по доходам                           </t>
  </si>
  <si>
    <r>
      <t xml:space="preserve">Финансовое состояние муниципального учреждения на </t>
    </r>
    <r>
      <rPr>
        <b/>
        <u val="single"/>
        <sz val="13"/>
        <color indexed="8"/>
        <rFont val="Calibri"/>
        <family val="2"/>
      </rPr>
      <t>01 января 2019 года</t>
    </r>
  </si>
  <si>
    <t>финансово-хозяйственной деятельности на 2019 год</t>
  </si>
  <si>
    <t xml:space="preserve">                                                     по РУБН/НУБН
</t>
  </si>
  <si>
    <t>по ОКВ</t>
  </si>
  <si>
    <t xml:space="preserve">                                                           
Код по бюджетной классификации Российской Федерации
</t>
  </si>
  <si>
    <t xml:space="preserve">субсидия на финансовое обеспечение выполнения государственного (муниципального) задания
</t>
  </si>
  <si>
    <t>Социальные и иные выплаты населению, всего</t>
  </si>
  <si>
    <t>прочие расходы</t>
  </si>
  <si>
    <t>на закупку товаров,работ, услуг по году начала закупки</t>
  </si>
  <si>
    <t>7) показатели строки 0001 граф 10 - 12 должны быть равны нулю, если все закупки товаров, работ и услуг осуществляются в соответствии с Федеральным Законом № 44-ФЗ.</t>
  </si>
  <si>
    <t>010</t>
  </si>
  <si>
    <t>020</t>
  </si>
  <si>
    <t>030</t>
  </si>
  <si>
    <t>040</t>
  </si>
  <si>
    <t xml:space="preserve">&lt;3&gt; По строкам 010, 020 в графе 3 таблицы 6 указываются планируемые суммы остатков средств во временном распоряжении на начало и на конец планируемого года, указанные показатели отражаются на этапе формирования проекта Плана, либо указываются фактические остатки указанных средств при внесении изменений в План после завершения отчетного финансового года
</t>
  </si>
  <si>
    <t>07 1 02 2Н0202</t>
  </si>
  <si>
    <t>07 1 01 005901</t>
  </si>
  <si>
    <t xml:space="preserve">&lt;1&gt; В таблицах 2, 3, 4:
по строкам 500, 600 в графах 8-14 указываются планируемые суммы остатков средств на начало и на конец планируемого года, если указанные показатели по решению органа, осуществляющего функции и полномочия учредителя, планируются на этапе формирования проекта Плана, либо указываются фактические остатки средств при внесении изменений в утвержденный План после завершения отчетного финансового года;
в графе 3 по строкам 110-180, 300-420 указываются коды классификации операций сектора государственного управления, по строкам 210-280 указываются коды видов расходов бюджетов;
по строке 120 в графе 14 указываются плановые показатели по доходам от грантов, предоставление которых из соответствующего бюджета бюджетной системы Российской Федерации осуществляется по кодам 613 "Гранты в форме субсидии бюджетным учреждениям" или 623 "Гранты в форме субсидии автономным учреждениям" видов расходов бюджетов;
по строкам 210-250 в графах 9-14 указываются плановые показатели только в случае принятия органом, осуществляющим функции и полномочия учредителя, решения о планировании выплат по соответствующим расходам раздельно по источникам их финансового обеспечения.
При этом плановые показатели по расходам по строке 260 графы 8 на соответствующий финансовый год должны быть равны показателям граф 4-6 по строке 0001 таблицы 5 приложения к настоящему Порядку.
</t>
  </si>
  <si>
    <t>07 1 01 006101</t>
  </si>
  <si>
    <t>08 3 02 010701</t>
  </si>
  <si>
    <t>08 3 01 234601</t>
  </si>
  <si>
    <t>08 3 02 234701</t>
  </si>
  <si>
    <t>08 3 04 234901</t>
  </si>
  <si>
    <t>07 2 02 2Н0202</t>
  </si>
  <si>
    <t>07 2 01 005901</t>
  </si>
  <si>
    <t>07 2 02 SН0401</t>
  </si>
  <si>
    <t>07 2 02 SН0402</t>
  </si>
  <si>
    <t>07 4 02 006301</t>
  </si>
  <si>
    <t>ФОТ, ФМО Бюджет Пермского края, ст.23, дети инвалиды, компенсация</t>
  </si>
  <si>
    <t xml:space="preserve">Компенсация части родительской платы за присмотр и уход за ребенком в образовательных организациях, реализующих образовательную </t>
  </si>
  <si>
    <t>Мероприятия по поддержке одаренных детей города Перми</t>
  </si>
  <si>
    <t xml:space="preserve"> Целевая субсидия на содержание МАДОУ «Детский сад № 409» г. Перми</t>
  </si>
  <si>
    <t xml:space="preserve"> Модернизация региональных систем дошкольного образования</t>
  </si>
  <si>
    <t>уменьшение стоимости материальных запасов</t>
  </si>
  <si>
    <t>на                           2019  г.</t>
  </si>
  <si>
    <t>на 2019 очередной финан-совый год</t>
  </si>
  <si>
    <t>на 2021 г., 2-ой год планового периода</t>
  </si>
  <si>
    <t>на 2019 очередной финансо-вый год</t>
  </si>
  <si>
    <t>на 2021</t>
  </si>
  <si>
    <t>Код  по  реестру  участников  бюджетного процесса, а также юридических лиц,</t>
  </si>
  <si>
    <t>Дата</t>
  </si>
  <si>
    <t>доходы от штрафов, пеней, иных сумм принудительного изъятия</t>
  </si>
  <si>
    <t>на                     2019  г.</t>
  </si>
  <si>
    <t xml:space="preserve"> и плановый период 2020 и 2021  годов</t>
  </si>
  <si>
    <t>2.1</t>
  </si>
  <si>
    <t>2.1.1</t>
  </si>
  <si>
    <t>2.1.2</t>
  </si>
  <si>
    <t>2.1.3</t>
  </si>
  <si>
    <t>2.1.4</t>
  </si>
  <si>
    <t>2.1.5</t>
  </si>
  <si>
    <t>2.1.6</t>
  </si>
  <si>
    <t>2.2</t>
  </si>
  <si>
    <t>2.2.1</t>
  </si>
  <si>
    <t>2.2.2</t>
  </si>
  <si>
    <t>2.2.3</t>
  </si>
  <si>
    <t xml:space="preserve">дебиторская задолженность по выданным авансам, полученным за счет средств бюджета города Перми, всего                                     </t>
  </si>
  <si>
    <t>по выданным авансам по арендной плате за пользование имуществом</t>
  </si>
  <si>
    <t>2.3</t>
  </si>
  <si>
    <t>2.3.1</t>
  </si>
  <si>
    <t>2.3.2</t>
  </si>
  <si>
    <t xml:space="preserve">в том числе: кредиторская задолженность по расчетам с поставщиками и подрядчиками за счет средств бюджета города Перми, всего  </t>
  </si>
  <si>
    <t xml:space="preserve">по приобретению непроизведенных активов                   </t>
  </si>
  <si>
    <t>по платежам в бюджет города Перми</t>
  </si>
  <si>
    <t>кредиторская задолженность по расходам за счет бюджетных инвестиций</t>
  </si>
  <si>
    <t>2.3.3</t>
  </si>
  <si>
    <t>Просроченная кредиторская задолженность</t>
  </si>
  <si>
    <t>в том числе: просроченная кредиторская задолженность по расчетам с поставщиками и подрядчиками за счет средств бюджета, всего</t>
  </si>
  <si>
    <t>просроченная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</si>
  <si>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02 1 03 210901</t>
  </si>
  <si>
    <t>07 2 01 006901</t>
  </si>
  <si>
    <t>Целевая субсидия на организацию подвоза учащихся</t>
  </si>
  <si>
    <t>СОШ 71,82</t>
  </si>
  <si>
    <t xml:space="preserve">Перевозка детей </t>
  </si>
  <si>
    <t>07 2 01 007001</t>
  </si>
  <si>
    <t>07 2 01 008401</t>
  </si>
  <si>
    <t>Взносы на капитальный ремонт общего имущества в многоквартирных домах</t>
  </si>
  <si>
    <t>07 3 01 010001</t>
  </si>
  <si>
    <t>07 4 01 005901</t>
  </si>
  <si>
    <t>06 2 01 235701</t>
  </si>
  <si>
    <t>СОШ,УДО,ДОУ</t>
  </si>
  <si>
    <t>06 4 02 005901</t>
  </si>
  <si>
    <t>06  1 01 SС2401</t>
  </si>
  <si>
    <t>06  1 01 SС2402</t>
  </si>
  <si>
    <t>06 3 02 236001</t>
  </si>
  <si>
    <t>Проведение восстановительных программ с участием несовершеннолетних</t>
  </si>
  <si>
    <t>Мероприятия</t>
  </si>
  <si>
    <t>01 2 01 235301</t>
  </si>
  <si>
    <t>07 4 02 006401</t>
  </si>
  <si>
    <t>07 4 02 008201</t>
  </si>
  <si>
    <t>ДОУ,СОШ,УДО,Прочие</t>
  </si>
  <si>
    <t>07 2 02 2С1702</t>
  </si>
  <si>
    <t>07 3 01 820201</t>
  </si>
  <si>
    <t>07 2 01 011601</t>
  </si>
  <si>
    <t>07 2 01 007101</t>
  </si>
  <si>
    <t>05 1 03 005901</t>
  </si>
  <si>
    <t>07 4 03 2Н0202</t>
  </si>
  <si>
    <t>Директор</t>
  </si>
  <si>
    <t>Губанова Р.З.</t>
  </si>
  <si>
    <r>
      <t>Наименование муниципального учреждения</t>
    </r>
    <r>
      <rPr>
        <b/>
        <sz val="12"/>
        <color indexed="8"/>
        <rFont val="Times New Roman"/>
        <family val="1"/>
      </rPr>
      <t xml:space="preserve">   Муниципальное автономное общеобразовательное учреждение "Начальная школа - детский сад № 5" г. Перми</t>
    </r>
  </si>
  <si>
    <t>5905010653 / 590501001</t>
  </si>
  <si>
    <t>614065, г. Пермь, ул. Космонавта Беляева, д. 43/1</t>
  </si>
  <si>
    <t>Реализация образовательных программ дошкольного и начального общего образования</t>
  </si>
  <si>
    <t>Присмотр и уход за детьми</t>
  </si>
  <si>
    <t>Оказание услуги горячего питания обучающихся;</t>
  </si>
  <si>
    <t>1.4. Общая балансовая стоимость недвижимого муниципального имущества на дату составления Плана, всего: 11 969 061,00</t>
  </si>
  <si>
    <t>Меры социальной поддержки учащимся из многодетных малоимущих семей (питание)</t>
  </si>
  <si>
    <t>Меры социальной поддержки педагогических работников - средства Пермского края</t>
  </si>
  <si>
    <t>Расходы на ведение лектронных дневников и журналов</t>
  </si>
  <si>
    <t>Меры социальной поддержки учащимся из многодетных малоимущих семей (одежда)</t>
  </si>
  <si>
    <t xml:space="preserve">Меры социальной поддержки учащимся из малоимущих семей </t>
  </si>
  <si>
    <t>07201007101</t>
  </si>
  <si>
    <t>Меры социальной поддержки педагогических работников - средства Пермского края (единовременные выплаты)</t>
  </si>
  <si>
    <t>07201005901</t>
  </si>
  <si>
    <t>услуги связзи</t>
  </si>
  <si>
    <t>услуги связи, всего</t>
  </si>
  <si>
    <t>оплата тепловой энергии, всего</t>
  </si>
  <si>
    <t>оплата электрической энергии, всего</t>
  </si>
  <si>
    <t>оплата водоснабжения, всего</t>
  </si>
  <si>
    <t>работы, услуги по содержанию имущества, всего</t>
  </si>
  <si>
    <t>увеличение стоимости основных средств, всего</t>
  </si>
  <si>
    <t>на    2019 г.</t>
  </si>
  <si>
    <t>на      2020 г.</t>
  </si>
  <si>
    <t>на        2021 г.</t>
  </si>
  <si>
    <t xml:space="preserve">                                                                                 (подпись)                                                        (расшифровка подписи)</t>
  </si>
  <si>
    <t>телефон (342) 284-89-40</t>
  </si>
  <si>
    <t>Меры социальной поддержки педагогических работников (единовременные выплаты)</t>
  </si>
  <si>
    <t>Осуществление образовательной деятельности по реализации образовательных программ дошкольного и начального общего образования;</t>
  </si>
  <si>
    <t>Создание условий для развития общей культуры личности воспитанников и обучающихся на основе усвоения государственных образовательных стандартов, их адаптация к жизни в обществе;</t>
  </si>
  <si>
    <t>Охрана жизни и укрепление физического и психологического здоровья детей;</t>
  </si>
  <si>
    <t>Обеспечение позновательно-речевого, социально-личностного, художественно-эстетического и физического развития воспитанников;</t>
  </si>
  <si>
    <t>Создание условий формирования здорового образа жизни;</t>
  </si>
  <si>
    <t>Формирование общей культуры личности воспитанника и обучающегося на основе усвоения обязательного минимума содержания   програмы дошкольного и начального общего образования;</t>
  </si>
  <si>
    <t>Оказание консультативной и методической помощи родителям (законным представителям) по вопросам воспитания, обучения и развития детей;</t>
  </si>
  <si>
    <t>Создание равных образовательных условий, обеспечивающих саморазвитие каждого ученика (воспитанника), как субъекта собственной жизнедеятельности с учетом психофизиологических особенностей и учебных возможностей</t>
  </si>
  <si>
    <t>Сдача в аренду имущества, закрепленного на праве оперативного управления, а также имущества, приобретенного за счет ведения самостоятельной финансово-хозяйственной деятельности, в порядке, установленном действующим законодательством РФ и нормативно-правовыми актами органов местного самоуправления города Перми;</t>
  </si>
  <si>
    <t>Формирование общей культуры воспитанников, развитие их нравственных, интеллектуальных, физических, эстетических качеств, инициативности, самостоятельности, и ответственности, формирование предпосылок учебной деятельности;</t>
  </si>
  <si>
    <r>
      <t xml:space="preserve">не являющихся участниками бюджетного процесса:  </t>
    </r>
    <r>
      <rPr>
        <u val="single"/>
        <sz val="12"/>
        <color indexed="8"/>
        <rFont val="Times New Roman"/>
        <family val="1"/>
      </rPr>
      <t xml:space="preserve">                       57308657                                                                                      </t>
    </r>
  </si>
  <si>
    <t>мягкий инвентарь</t>
  </si>
  <si>
    <t>Оказание платных образовательных услуг по направлениям согласно Положению об оказании платных образовательных услуг и ежегодно утвержденным перечнем: присмотр и уход за учащимися во второй половине дня; подготовка детей к школе; робототехника, начальное техническое моделирование и конструирование;развитие логического мышления; кружок ОФП с элементами акробатики; волшебная кисточка; ларец; к нам; лучики; от слова к звуку; учусь говорить и читать; грамотеи; занимательная математика; английский для дошкольников.</t>
  </si>
  <si>
    <t>страховка</t>
  </si>
  <si>
    <t>071022Н0200</t>
  </si>
  <si>
    <t>07101005900</t>
  </si>
  <si>
    <t>072022Н0200</t>
  </si>
  <si>
    <t>07201005900</t>
  </si>
  <si>
    <t>07201007100</t>
  </si>
  <si>
    <t>000000000</t>
  </si>
  <si>
    <t>800000000</t>
  </si>
  <si>
    <t>071022Н0201</t>
  </si>
  <si>
    <t>072022Н0201</t>
  </si>
  <si>
    <t>072022Н0203</t>
  </si>
  <si>
    <t>07101005903</t>
  </si>
  <si>
    <t>07201005903</t>
  </si>
  <si>
    <t>071022Н0203</t>
  </si>
  <si>
    <t>012022Н0201</t>
  </si>
  <si>
    <t>00000000001</t>
  </si>
  <si>
    <t>00000000003</t>
  </si>
  <si>
    <t>субсидии на осуществление капитальных вложений</t>
  </si>
  <si>
    <t>Компенсация части родительской платы</t>
  </si>
  <si>
    <t>901060000</t>
  </si>
  <si>
    <t>1.5. Общая балансовая стоимость движимого муниципального имущества на дату составления Плана, всего: 4 438 255,21</t>
  </si>
  <si>
    <t>901160000</t>
  </si>
  <si>
    <t>901830000</t>
  </si>
  <si>
    <t>901140000</t>
  </si>
  <si>
    <t>Конвертация данных для централизации учета</t>
  </si>
  <si>
    <t>просие работы, услуги</t>
  </si>
  <si>
    <t>901370000</t>
  </si>
  <si>
    <t>91100221503</t>
  </si>
  <si>
    <t>« 27 »  мая  2019 г.</t>
  </si>
  <si>
    <t>« 27 »  мая  2019г.</t>
  </si>
  <si>
    <t xml:space="preserve">                                                                           « 27 » мая   2019г.</t>
  </si>
  <si>
    <t>Обеспечение работников путевками на санаторно-курортное лечение и оздоровление - средства г.Перми</t>
  </si>
  <si>
    <t>Обеспечение работников путевками на санаторно-курортное лечение и оздоровление - средства Пермского края</t>
  </si>
  <si>
    <t>06101SC2401</t>
  </si>
  <si>
    <t>06101SC2402</t>
  </si>
  <si>
    <t>Рюхова И.П.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</si>
</sst>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_р_."/>
    <numFmt numFmtId="178" formatCode="0.0"/>
    <numFmt numFmtId="179" formatCode="?"/>
    <numFmt numFmtId="180" formatCode="[$-419]General"/>
    <numFmt numFmtId="181" formatCode="_(* #,##0.00_);_(* \(#,##0.00\);_(* &quot;-&quot;??_);_(@_)"/>
    <numFmt numFmtId="182" formatCode="_-* #,##0.00_р_._-;\-* #,##0.00_р_._-;_-* \-??_р_._-;_-@_-"/>
    <numFmt numFmtId="183" formatCode="_-* #,##0.00\ _D_M_-;\-* #,##0.00\ _D_M_-;_-* &quot;-&quot;??\ _D_M_-;_-@_-"/>
  </numFmts>
  <fonts count="10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8"/>
      <name val="Calibri"/>
      <family val="2"/>
    </font>
    <font>
      <u val="single"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name val="Times New Roman"/>
      <family val="1"/>
    </font>
    <font>
      <b/>
      <sz val="10"/>
      <color indexed="8"/>
      <name val="Calibri"/>
      <family val="2"/>
    </font>
    <font>
      <sz val="8"/>
      <name val="Arial Narrow"/>
      <family val="2"/>
    </font>
    <font>
      <sz val="10"/>
      <name val="Arial"/>
      <family val="2"/>
    </font>
    <font>
      <sz val="8"/>
      <name val="Times New Roman"/>
      <family val="1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Calibri"/>
      <family val="2"/>
    </font>
    <font>
      <b/>
      <u val="single"/>
      <sz val="13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3.75"/>
      <color indexed="12"/>
      <name val="Calibri"/>
      <family val="2"/>
    </font>
    <font>
      <u val="single"/>
      <sz val="13.75"/>
      <color indexed="20"/>
      <name val="Calibri"/>
      <family val="2"/>
    </font>
    <font>
      <sz val="16"/>
      <color indexed="8"/>
      <name val="Calibri"/>
      <family val="2"/>
    </font>
    <font>
      <vertAlign val="superscript"/>
      <sz val="16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7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7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6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vertAlign val="superscript"/>
      <sz val="16"/>
      <color theme="1"/>
      <name val="Times New Roman"/>
      <family val="1"/>
    </font>
  </fonts>
  <fills count="10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3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4" fillId="19" borderId="0" applyNumberFormat="0" applyBorder="0" applyAlignment="0" applyProtection="0"/>
    <xf numFmtId="0" fontId="44" fillId="3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19" borderId="0" applyNumberFormat="0" applyBorder="0" applyAlignment="0" applyProtection="0"/>
    <xf numFmtId="0" fontId="4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19" borderId="0" applyNumberFormat="0" applyBorder="0" applyAlignment="0" applyProtection="0"/>
    <xf numFmtId="0" fontId="45" fillId="3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19" borderId="0" applyNumberFormat="0" applyBorder="0" applyAlignment="0" applyProtection="0"/>
    <xf numFmtId="0" fontId="45" fillId="1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6" borderId="0" applyNumberFormat="0" applyBorder="0" applyAlignment="0" applyProtection="0"/>
    <xf numFmtId="0" fontId="25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25" fillId="40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8" borderId="0" applyNumberFormat="0" applyBorder="0" applyAlignment="0" applyProtection="0"/>
    <xf numFmtId="0" fontId="25" fillId="40" borderId="0" applyNumberFormat="0" applyBorder="0" applyAlignment="0" applyProtection="0"/>
    <xf numFmtId="0" fontId="25" fillId="47" borderId="0" applyNumberFormat="0" applyBorder="0" applyAlignment="0" applyProtection="0"/>
    <xf numFmtId="0" fontId="25" fillId="55" borderId="0" applyNumberFormat="0" applyBorder="0" applyAlignment="0" applyProtection="0"/>
    <xf numFmtId="0" fontId="25" fillId="56" borderId="0" applyNumberFormat="0" applyBorder="0" applyAlignment="0" applyProtection="0"/>
    <xf numFmtId="0" fontId="1" fillId="37" borderId="0" applyNumberFormat="0" applyBorder="0" applyAlignment="0" applyProtection="0"/>
    <xf numFmtId="0" fontId="1" fillId="49" borderId="0" applyNumberFormat="0" applyBorder="0" applyAlignment="0" applyProtection="0"/>
    <xf numFmtId="0" fontId="1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46" borderId="0" applyNumberFormat="0" applyBorder="0" applyAlignment="0" applyProtection="0"/>
    <xf numFmtId="0" fontId="1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60" borderId="0" applyNumberFormat="0" applyBorder="0" applyAlignment="0" applyProtection="0"/>
    <xf numFmtId="0" fontId="25" fillId="61" borderId="0" applyNumberFormat="0" applyBorder="0" applyAlignment="0" applyProtection="0"/>
    <xf numFmtId="0" fontId="46" fillId="46" borderId="0" applyNumberFormat="0" applyBorder="0" applyAlignment="0" applyProtection="0"/>
    <xf numFmtId="0" fontId="47" fillId="62" borderId="1" applyNumberFormat="0" applyAlignment="0" applyProtection="0"/>
    <xf numFmtId="0" fontId="33" fillId="48" borderId="2" applyNumberFormat="0" applyAlignment="0" applyProtection="0"/>
    <xf numFmtId="0" fontId="32" fillId="63" borderId="0" applyNumberFormat="0" applyBorder="0" applyAlignment="0" applyProtection="0"/>
    <xf numFmtId="0" fontId="32" fillId="64" borderId="0" applyNumberFormat="0" applyBorder="0" applyAlignment="0" applyProtection="0"/>
    <xf numFmtId="0" fontId="32" fillId="65" borderId="0" applyNumberFormat="0" applyBorder="0" applyAlignment="0" applyProtection="0"/>
    <xf numFmtId="0" fontId="32" fillId="66" borderId="0" applyNumberFormat="0" applyBorder="0" applyAlignment="0" applyProtection="0"/>
    <xf numFmtId="0" fontId="32" fillId="67" borderId="0" applyNumberFormat="0" applyBorder="0" applyAlignment="0" applyProtection="0"/>
    <xf numFmtId="180" fontId="1" fillId="0" borderId="0" applyBorder="0" applyProtection="0">
      <alignment/>
    </xf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40" fillId="6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59" borderId="1" applyNumberFormat="0" applyAlignment="0" applyProtection="0"/>
    <xf numFmtId="0" fontId="53" fillId="0" borderId="6" applyNumberFormat="0" applyFill="0" applyAlignment="0" applyProtection="0"/>
    <xf numFmtId="0" fontId="35" fillId="59" borderId="0" applyNumberFormat="0" applyBorder="0" applyAlignment="0" applyProtection="0"/>
    <xf numFmtId="0" fontId="22" fillId="0" borderId="0">
      <alignment/>
      <protection/>
    </xf>
    <xf numFmtId="0" fontId="22" fillId="58" borderId="7" applyNumberFormat="0" applyFont="0" applyAlignment="0" applyProtection="0"/>
    <xf numFmtId="0" fontId="27" fillId="62" borderId="8" applyNumberFormat="0" applyAlignment="0" applyProtection="0"/>
    <xf numFmtId="4" fontId="54" fillId="69" borderId="9" applyNumberFormat="0" applyProtection="0">
      <alignment vertical="center"/>
    </xf>
    <xf numFmtId="4" fontId="55" fillId="69" borderId="10" applyNumberFormat="0" applyProtection="0">
      <alignment vertical="center"/>
    </xf>
    <xf numFmtId="4" fontId="56" fillId="69" borderId="9" applyNumberFormat="0" applyProtection="0">
      <alignment vertical="center"/>
    </xf>
    <xf numFmtId="4" fontId="57" fillId="69" borderId="10" applyNumberFormat="0" applyProtection="0">
      <alignment vertical="center"/>
    </xf>
    <xf numFmtId="4" fontId="54" fillId="69" borderId="9" applyNumberFormat="0" applyProtection="0">
      <alignment horizontal="left" vertical="center" indent="1"/>
    </xf>
    <xf numFmtId="4" fontId="55" fillId="69" borderId="10" applyNumberFormat="0" applyProtection="0">
      <alignment horizontal="left" vertical="center" indent="1"/>
    </xf>
    <xf numFmtId="0" fontId="54" fillId="69" borderId="9" applyNumberFormat="0" applyProtection="0">
      <alignment horizontal="left" vertical="top" indent="1"/>
    </xf>
    <xf numFmtId="0" fontId="58" fillId="69" borderId="9" applyNumberFormat="0" applyProtection="0">
      <alignment horizontal="left" vertical="top" indent="1"/>
    </xf>
    <xf numFmtId="4" fontId="54" fillId="2" borderId="0" applyNumberFormat="0" applyProtection="0">
      <alignment horizontal="left" vertical="center" indent="1"/>
    </xf>
    <xf numFmtId="4" fontId="55" fillId="32" borderId="10" applyNumberFormat="0" applyProtection="0">
      <alignment horizontal="left" vertical="center" indent="1"/>
    </xf>
    <xf numFmtId="4" fontId="44" fillId="7" borderId="9" applyNumberFormat="0" applyProtection="0">
      <alignment horizontal="right" vertical="center"/>
    </xf>
    <xf numFmtId="4" fontId="55" fillId="7" borderId="10" applyNumberFormat="0" applyProtection="0">
      <alignment horizontal="right" vertical="center"/>
    </xf>
    <xf numFmtId="4" fontId="44" fillId="3" borderId="9" applyNumberFormat="0" applyProtection="0">
      <alignment horizontal="right" vertical="center"/>
    </xf>
    <xf numFmtId="4" fontId="55" fillId="70" borderId="10" applyNumberFormat="0" applyProtection="0">
      <alignment horizontal="right" vertical="center"/>
    </xf>
    <xf numFmtId="4" fontId="44" fillId="71" borderId="9" applyNumberFormat="0" applyProtection="0">
      <alignment horizontal="right" vertical="center"/>
    </xf>
    <xf numFmtId="4" fontId="55" fillId="71" borderId="11" applyNumberFormat="0" applyProtection="0">
      <alignment horizontal="right" vertical="center"/>
    </xf>
    <xf numFmtId="4" fontId="44" fillId="26" borderId="9" applyNumberFormat="0" applyProtection="0">
      <alignment horizontal="right" vertical="center"/>
    </xf>
    <xf numFmtId="4" fontId="55" fillId="26" borderId="10" applyNumberFormat="0" applyProtection="0">
      <alignment horizontal="right" vertical="center"/>
    </xf>
    <xf numFmtId="4" fontId="44" fillId="34" borderId="9" applyNumberFormat="0" applyProtection="0">
      <alignment horizontal="right" vertical="center"/>
    </xf>
    <xf numFmtId="4" fontId="55" fillId="34" borderId="10" applyNumberFormat="0" applyProtection="0">
      <alignment horizontal="right" vertical="center"/>
    </xf>
    <xf numFmtId="4" fontId="44" fillId="72" borderId="9" applyNumberFormat="0" applyProtection="0">
      <alignment horizontal="right" vertical="center"/>
    </xf>
    <xf numFmtId="4" fontId="55" fillId="72" borderId="10" applyNumberFormat="0" applyProtection="0">
      <alignment horizontal="right" vertical="center"/>
    </xf>
    <xf numFmtId="4" fontId="44" fillId="20" borderId="9" applyNumberFormat="0" applyProtection="0">
      <alignment horizontal="right" vertical="center"/>
    </xf>
    <xf numFmtId="4" fontId="55" fillId="20" borderId="10" applyNumberFormat="0" applyProtection="0">
      <alignment horizontal="right" vertical="center"/>
    </xf>
    <xf numFmtId="4" fontId="44" fillId="73" borderId="9" applyNumberFormat="0" applyProtection="0">
      <alignment horizontal="right" vertical="center"/>
    </xf>
    <xf numFmtId="4" fontId="55" fillId="73" borderId="10" applyNumberFormat="0" applyProtection="0">
      <alignment horizontal="right" vertical="center"/>
    </xf>
    <xf numFmtId="4" fontId="44" fillId="24" borderId="9" applyNumberFormat="0" applyProtection="0">
      <alignment horizontal="right" vertical="center"/>
    </xf>
    <xf numFmtId="4" fontId="55" fillId="24" borderId="10" applyNumberFormat="0" applyProtection="0">
      <alignment horizontal="right" vertical="center"/>
    </xf>
    <xf numFmtId="4" fontId="54" fillId="74" borderId="12" applyNumberFormat="0" applyProtection="0">
      <alignment horizontal="left" vertical="center" indent="1"/>
    </xf>
    <xf numFmtId="4" fontId="55" fillId="74" borderId="11" applyNumberFormat="0" applyProtection="0">
      <alignment horizontal="left" vertical="center" indent="1"/>
    </xf>
    <xf numFmtId="4" fontId="44" fillId="75" borderId="0" applyNumberFormat="0" applyProtection="0">
      <alignment horizontal="left" vertical="center" indent="1"/>
    </xf>
    <xf numFmtId="4" fontId="22" fillId="19" borderId="11" applyNumberFormat="0" applyProtection="0">
      <alignment horizontal="left" vertical="center" indent="1"/>
    </xf>
    <xf numFmtId="4" fontId="59" fillId="19" borderId="0" applyNumberFormat="0" applyProtection="0">
      <alignment horizontal="left" vertical="center" indent="1"/>
    </xf>
    <xf numFmtId="4" fontId="22" fillId="19" borderId="11" applyNumberFormat="0" applyProtection="0">
      <alignment horizontal="left" vertical="center" indent="1"/>
    </xf>
    <xf numFmtId="4" fontId="44" fillId="2" borderId="9" applyNumberFormat="0" applyProtection="0">
      <alignment horizontal="right" vertical="center"/>
    </xf>
    <xf numFmtId="4" fontId="55" fillId="2" borderId="10" applyNumberFormat="0" applyProtection="0">
      <alignment horizontal="right" vertical="center"/>
    </xf>
    <xf numFmtId="4" fontId="44" fillId="75" borderId="0" applyNumberFormat="0" applyProtection="0">
      <alignment horizontal="left" vertical="center" indent="1"/>
    </xf>
    <xf numFmtId="4" fontId="55" fillId="75" borderId="11" applyNumberFormat="0" applyProtection="0">
      <alignment horizontal="left" vertical="center" indent="1"/>
    </xf>
    <xf numFmtId="4" fontId="44" fillId="2" borderId="0" applyNumberFormat="0" applyProtection="0">
      <alignment horizontal="left" vertical="center" indent="1"/>
    </xf>
    <xf numFmtId="4" fontId="55" fillId="2" borderId="11" applyNumberFormat="0" applyProtection="0">
      <alignment horizontal="left" vertical="center" indent="1"/>
    </xf>
    <xf numFmtId="0" fontId="22" fillId="19" borderId="9" applyNumberFormat="0" applyProtection="0">
      <alignment horizontal="left" vertical="center" indent="1"/>
    </xf>
    <xf numFmtId="0" fontId="55" fillId="21" borderId="10" applyNumberFormat="0" applyProtection="0">
      <alignment horizontal="left" vertical="center" indent="1"/>
    </xf>
    <xf numFmtId="0" fontId="22" fillId="19" borderId="9" applyNumberFormat="0" applyProtection="0">
      <alignment horizontal="left" vertical="top" indent="1"/>
    </xf>
    <xf numFmtId="0" fontId="55" fillId="19" borderId="9" applyNumberFormat="0" applyProtection="0">
      <alignment horizontal="left" vertical="top" indent="1"/>
    </xf>
    <xf numFmtId="0" fontId="55" fillId="19" borderId="9" applyNumberFormat="0" applyProtection="0">
      <alignment horizontal="left" vertical="top" indent="1"/>
    </xf>
    <xf numFmtId="0" fontId="22" fillId="2" borderId="9" applyNumberFormat="0" applyProtection="0">
      <alignment horizontal="left" vertical="center" indent="1"/>
    </xf>
    <xf numFmtId="0" fontId="55" fillId="76" borderId="10" applyNumberFormat="0" applyProtection="0">
      <alignment horizontal="left" vertical="center" indent="1"/>
    </xf>
    <xf numFmtId="0" fontId="22" fillId="2" borderId="9" applyNumberFormat="0" applyProtection="0">
      <alignment horizontal="left" vertical="top" indent="1"/>
    </xf>
    <xf numFmtId="0" fontId="55" fillId="2" borderId="9" applyNumberFormat="0" applyProtection="0">
      <alignment horizontal="left" vertical="top" indent="1"/>
    </xf>
    <xf numFmtId="0" fontId="55" fillId="2" borderId="9" applyNumberFormat="0" applyProtection="0">
      <alignment horizontal="left" vertical="top" indent="1"/>
    </xf>
    <xf numFmtId="0" fontId="22" fillId="6" borderId="9" applyNumberFormat="0" applyProtection="0">
      <alignment horizontal="left" vertical="center" indent="1"/>
    </xf>
    <xf numFmtId="0" fontId="55" fillId="6" borderId="10" applyNumberFormat="0" applyProtection="0">
      <alignment horizontal="left" vertical="center" indent="1"/>
    </xf>
    <xf numFmtId="0" fontId="22" fillId="6" borderId="9" applyNumberFormat="0" applyProtection="0">
      <alignment horizontal="left" vertical="top" indent="1"/>
    </xf>
    <xf numFmtId="0" fontId="55" fillId="6" borderId="9" applyNumberFormat="0" applyProtection="0">
      <alignment horizontal="left" vertical="top" indent="1"/>
    </xf>
    <xf numFmtId="0" fontId="55" fillId="6" borderId="9" applyNumberFormat="0" applyProtection="0">
      <alignment horizontal="left" vertical="top" indent="1"/>
    </xf>
    <xf numFmtId="0" fontId="22" fillId="75" borderId="9" applyNumberFormat="0" applyProtection="0">
      <alignment horizontal="left" vertical="center" indent="1"/>
    </xf>
    <xf numFmtId="0" fontId="55" fillId="75" borderId="10" applyNumberFormat="0" applyProtection="0">
      <alignment horizontal="left" vertical="center" indent="1"/>
    </xf>
    <xf numFmtId="0" fontId="22" fillId="75" borderId="9" applyNumberFormat="0" applyProtection="0">
      <alignment horizontal="left" vertical="top" indent="1"/>
    </xf>
    <xf numFmtId="0" fontId="55" fillId="75" borderId="9" applyNumberFormat="0" applyProtection="0">
      <alignment horizontal="left" vertical="top" indent="1"/>
    </xf>
    <xf numFmtId="0" fontId="55" fillId="75" borderId="9" applyNumberFormat="0" applyProtection="0">
      <alignment horizontal="left" vertical="top" indent="1"/>
    </xf>
    <xf numFmtId="0" fontId="22" fillId="5" borderId="13" applyNumberFormat="0">
      <alignment/>
      <protection locked="0"/>
    </xf>
    <xf numFmtId="0" fontId="55" fillId="5" borderId="14" applyNumberFormat="0">
      <alignment/>
      <protection locked="0"/>
    </xf>
    <xf numFmtId="0" fontId="55" fillId="5" borderId="14" applyNumberFormat="0">
      <alignment/>
      <protection locked="0"/>
    </xf>
    <xf numFmtId="0" fontId="60" fillId="19" borderId="15" applyBorder="0">
      <alignment/>
      <protection/>
    </xf>
    <xf numFmtId="4" fontId="44" fillId="4" borderId="9" applyNumberFormat="0" applyProtection="0">
      <alignment vertical="center"/>
    </xf>
    <xf numFmtId="4" fontId="61" fillId="4" borderId="9" applyNumberFormat="0" applyProtection="0">
      <alignment vertical="center"/>
    </xf>
    <xf numFmtId="4" fontId="62" fillId="4" borderId="9" applyNumberFormat="0" applyProtection="0">
      <alignment vertical="center"/>
    </xf>
    <xf numFmtId="4" fontId="57" fillId="4" borderId="13" applyNumberFormat="0" applyProtection="0">
      <alignment vertical="center"/>
    </xf>
    <xf numFmtId="4" fontId="44" fillId="4" borderId="9" applyNumberFormat="0" applyProtection="0">
      <alignment horizontal="left" vertical="center" indent="1"/>
    </xf>
    <xf numFmtId="4" fontId="61" fillId="21" borderId="9" applyNumberFormat="0" applyProtection="0">
      <alignment horizontal="left" vertical="center" indent="1"/>
    </xf>
    <xf numFmtId="0" fontId="44" fillId="4" borderId="9" applyNumberFormat="0" applyProtection="0">
      <alignment horizontal="left" vertical="top" indent="1"/>
    </xf>
    <xf numFmtId="0" fontId="61" fillId="4" borderId="9" applyNumberFormat="0" applyProtection="0">
      <alignment horizontal="left" vertical="top" indent="1"/>
    </xf>
    <xf numFmtId="4" fontId="44" fillId="75" borderId="9" applyNumberFormat="0" applyProtection="0">
      <alignment horizontal="right" vertical="center"/>
    </xf>
    <xf numFmtId="0" fontId="44" fillId="16" borderId="9" applyNumberFormat="0" applyProtection="0">
      <alignment horizontal="right" vertical="center"/>
    </xf>
    <xf numFmtId="4" fontId="55" fillId="0" borderId="10" applyNumberFormat="0" applyProtection="0">
      <alignment horizontal="right" vertical="center"/>
    </xf>
    <xf numFmtId="4" fontId="62" fillId="75" borderId="9" applyNumberFormat="0" applyProtection="0">
      <alignment horizontal="right" vertical="center"/>
    </xf>
    <xf numFmtId="4" fontId="57" fillId="5" borderId="10" applyNumberFormat="0" applyProtection="0">
      <alignment horizontal="right" vertical="center"/>
    </xf>
    <xf numFmtId="4" fontId="55" fillId="32" borderId="10" applyNumberFormat="0" applyProtection="0">
      <alignment horizontal="left" vertical="center" indent="1"/>
    </xf>
    <xf numFmtId="4" fontId="44" fillId="2" borderId="9" applyNumberFormat="0" applyProtection="0">
      <alignment horizontal="left" vertical="center" indent="1"/>
    </xf>
    <xf numFmtId="4" fontId="55" fillId="32" borderId="10" applyNumberFormat="0" applyProtection="0">
      <alignment horizontal="left" vertical="center" indent="1"/>
    </xf>
    <xf numFmtId="0" fontId="22" fillId="0" borderId="0">
      <alignment/>
      <protection/>
    </xf>
    <xf numFmtId="0" fontId="44" fillId="2" borderId="9" applyNumberFormat="0" applyProtection="0">
      <alignment horizontal="left" vertical="top" indent="1"/>
    </xf>
    <xf numFmtId="0" fontId="61" fillId="2" borderId="9" applyNumberFormat="0" applyProtection="0">
      <alignment horizontal="left" vertical="top" indent="1"/>
    </xf>
    <xf numFmtId="4" fontId="63" fillId="77" borderId="0" applyNumberFormat="0" applyProtection="0">
      <alignment horizontal="left" vertical="center" indent="1"/>
    </xf>
    <xf numFmtId="4" fontId="64" fillId="77" borderId="11" applyNumberFormat="0" applyProtection="0">
      <alignment horizontal="left" vertical="center" indent="1"/>
    </xf>
    <xf numFmtId="0" fontId="55" fillId="78" borderId="13">
      <alignment/>
      <protection/>
    </xf>
    <xf numFmtId="4" fontId="65" fillId="75" borderId="9" applyNumberFormat="0" applyProtection="0">
      <alignment horizontal="right" vertical="center"/>
    </xf>
    <xf numFmtId="4" fontId="66" fillId="5" borderId="10" applyNumberFormat="0" applyProtection="0">
      <alignment horizontal="right" vertical="center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2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76" fillId="79" borderId="0" applyNumberFormat="0" applyBorder="0" applyAlignment="0" applyProtection="0"/>
    <xf numFmtId="0" fontId="25" fillId="80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0" borderId="0" applyNumberFormat="0" applyBorder="0" applyAlignment="0" applyProtection="0"/>
    <xf numFmtId="0" fontId="25" fillId="80" borderId="0" applyNumberFormat="0" applyBorder="0" applyAlignment="0" applyProtection="0"/>
    <xf numFmtId="0" fontId="25" fillId="81" borderId="0" applyNumberFormat="0" applyBorder="0" applyAlignment="0" applyProtection="0"/>
    <xf numFmtId="0" fontId="25" fillId="80" borderId="0" applyNumberFormat="0" applyBorder="0" applyAlignment="0" applyProtection="0"/>
    <xf numFmtId="0" fontId="25" fillId="80" borderId="0" applyNumberFormat="0" applyBorder="0" applyAlignment="0" applyProtection="0"/>
    <xf numFmtId="0" fontId="76" fillId="82" borderId="0" applyNumberFormat="0" applyBorder="0" applyAlignment="0" applyProtection="0"/>
    <xf numFmtId="0" fontId="25" fillId="71" borderId="0" applyNumberFormat="0" applyBorder="0" applyAlignment="0" applyProtection="0"/>
    <xf numFmtId="0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83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76" fillId="84" borderId="0" applyNumberFormat="0" applyBorder="0" applyAlignment="0" applyProtection="0"/>
    <xf numFmtId="0" fontId="25" fillId="20" borderId="0" applyNumberFormat="0" applyBorder="0" applyAlignment="0" applyProtection="0"/>
    <xf numFmtId="0" fontId="25" fillId="85" borderId="0" applyNumberFormat="0" applyBorder="0" applyAlignment="0" applyProtection="0"/>
    <xf numFmtId="0" fontId="25" fillId="85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85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76" fillId="86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76" fillId="87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76" fillId="88" borderId="0" applyNumberFormat="0" applyBorder="0" applyAlignment="0" applyProtection="0"/>
    <xf numFmtId="0" fontId="25" fillId="72" borderId="0" applyNumberFormat="0" applyBorder="0" applyAlignment="0" applyProtection="0"/>
    <xf numFmtId="0" fontId="25" fillId="89" borderId="0" applyNumberFormat="0" applyBorder="0" applyAlignment="0" applyProtection="0"/>
    <xf numFmtId="0" fontId="25" fillId="89" borderId="0" applyNumberFormat="0" applyBorder="0" applyAlignment="0" applyProtection="0"/>
    <xf numFmtId="0" fontId="25" fillId="72" borderId="0" applyNumberFormat="0" applyBorder="0" applyAlignment="0" applyProtection="0"/>
    <xf numFmtId="0" fontId="25" fillId="72" borderId="0" applyNumberFormat="0" applyBorder="0" applyAlignment="0" applyProtection="0"/>
    <xf numFmtId="0" fontId="25" fillId="89" borderId="0" applyNumberFormat="0" applyBorder="0" applyAlignment="0" applyProtection="0"/>
    <xf numFmtId="0" fontId="25" fillId="72" borderId="0" applyNumberFormat="0" applyBorder="0" applyAlignment="0" applyProtection="0"/>
    <xf numFmtId="0" fontId="25" fillId="72" borderId="0" applyNumberFormat="0" applyBorder="0" applyAlignment="0" applyProtection="0"/>
    <xf numFmtId="0" fontId="77" fillId="90" borderId="17" applyNumberFormat="0" applyAlignment="0" applyProtection="0"/>
    <xf numFmtId="0" fontId="26" fillId="17" borderId="1" applyNumberFormat="0" applyAlignment="0" applyProtection="0"/>
    <xf numFmtId="0" fontId="26" fillId="18" borderId="1" applyNumberFormat="0" applyAlignment="0" applyProtection="0"/>
    <xf numFmtId="0" fontId="26" fillId="18" borderId="1" applyNumberFormat="0" applyAlignment="0" applyProtection="0"/>
    <xf numFmtId="0" fontId="26" fillId="17" borderId="1" applyNumberFormat="0" applyAlignment="0" applyProtection="0"/>
    <xf numFmtId="0" fontId="26" fillId="17" borderId="1" applyNumberFormat="0" applyAlignment="0" applyProtection="0"/>
    <xf numFmtId="0" fontId="26" fillId="18" borderId="1" applyNumberFormat="0" applyAlignment="0" applyProtection="0"/>
    <xf numFmtId="0" fontId="26" fillId="17" borderId="1" applyNumberFormat="0" applyAlignment="0" applyProtection="0"/>
    <xf numFmtId="0" fontId="26" fillId="17" borderId="1" applyNumberFormat="0" applyAlignment="0" applyProtection="0"/>
    <xf numFmtId="0" fontId="78" fillId="91" borderId="18" applyNumberFormat="0" applyAlignment="0" applyProtection="0"/>
    <xf numFmtId="0" fontId="27" fillId="21" borderId="8" applyNumberFormat="0" applyAlignment="0" applyProtection="0"/>
    <xf numFmtId="0" fontId="27" fillId="92" borderId="8" applyNumberFormat="0" applyAlignment="0" applyProtection="0"/>
    <xf numFmtId="0" fontId="27" fillId="92" borderId="8" applyNumberFormat="0" applyAlignment="0" applyProtection="0"/>
    <xf numFmtId="0" fontId="27" fillId="21" borderId="8" applyNumberFormat="0" applyAlignment="0" applyProtection="0"/>
    <xf numFmtId="0" fontId="27" fillId="21" borderId="8" applyNumberFormat="0" applyAlignment="0" applyProtection="0"/>
    <xf numFmtId="0" fontId="27" fillId="92" borderId="8" applyNumberFormat="0" applyAlignment="0" applyProtection="0"/>
    <xf numFmtId="0" fontId="27" fillId="21" borderId="8" applyNumberFormat="0" applyAlignment="0" applyProtection="0"/>
    <xf numFmtId="0" fontId="27" fillId="21" borderId="8" applyNumberFormat="0" applyAlignment="0" applyProtection="0"/>
    <xf numFmtId="0" fontId="79" fillId="91" borderId="17" applyNumberFormat="0" applyAlignment="0" applyProtection="0"/>
    <xf numFmtId="0" fontId="28" fillId="21" borderId="1" applyNumberFormat="0" applyAlignment="0" applyProtection="0"/>
    <xf numFmtId="0" fontId="28" fillId="92" borderId="1" applyNumberFormat="0" applyAlignment="0" applyProtection="0"/>
    <xf numFmtId="0" fontId="28" fillId="92" borderId="1" applyNumberFormat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28" fillId="92" borderId="1" applyNumberFormat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8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1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82" fillId="0" borderId="21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83" fillId="0" borderId="22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8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4" fillId="0" borderId="24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85" fillId="93" borderId="26" applyNumberFormat="0" applyAlignment="0" applyProtection="0"/>
    <xf numFmtId="0" fontId="33" fillId="94" borderId="2" applyNumberFormat="0" applyAlignment="0" applyProtection="0"/>
    <xf numFmtId="0" fontId="33" fillId="95" borderId="2" applyNumberFormat="0" applyAlignment="0" applyProtection="0"/>
    <xf numFmtId="0" fontId="33" fillId="95" borderId="2" applyNumberFormat="0" applyAlignment="0" applyProtection="0"/>
    <xf numFmtId="0" fontId="33" fillId="94" borderId="2" applyNumberFormat="0" applyAlignment="0" applyProtection="0"/>
    <xf numFmtId="0" fontId="33" fillId="94" borderId="2" applyNumberFormat="0" applyAlignment="0" applyProtection="0"/>
    <xf numFmtId="0" fontId="33" fillId="95" borderId="2" applyNumberFormat="0" applyAlignment="0" applyProtection="0"/>
    <xf numFmtId="0" fontId="33" fillId="94" borderId="2" applyNumberFormat="0" applyAlignment="0" applyProtection="0"/>
    <xf numFmtId="0" fontId="33" fillId="94" borderId="2" applyNumberFormat="0" applyAlignment="0" applyProtection="0"/>
    <xf numFmtId="0" fontId="8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7" fillId="96" borderId="0" applyNumberFormat="0" applyBorder="0" applyAlignment="0" applyProtection="0"/>
    <xf numFmtId="0" fontId="35" fillId="69" borderId="0" applyNumberFormat="0" applyBorder="0" applyAlignment="0" applyProtection="0"/>
    <xf numFmtId="0" fontId="35" fillId="97" borderId="0" applyNumberFormat="0" applyBorder="0" applyAlignment="0" applyProtection="0"/>
    <xf numFmtId="0" fontId="35" fillId="97" borderId="0" applyNumberFormat="0" applyBorder="0" applyAlignment="0" applyProtection="0"/>
    <xf numFmtId="0" fontId="35" fillId="69" borderId="0" applyNumberFormat="0" applyBorder="0" applyAlignment="0" applyProtection="0"/>
    <xf numFmtId="0" fontId="35" fillId="69" borderId="0" applyNumberFormat="0" applyBorder="0" applyAlignment="0" applyProtection="0"/>
    <xf numFmtId="0" fontId="35" fillId="97" borderId="0" applyNumberFormat="0" applyBorder="0" applyAlignment="0" applyProtection="0"/>
    <xf numFmtId="0" fontId="35" fillId="69" borderId="0" applyNumberFormat="0" applyBorder="0" applyAlignment="0" applyProtection="0"/>
    <xf numFmtId="0" fontId="35" fillId="6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55" fillId="98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8" fillId="0" borderId="0" applyNumberFormat="0" applyFill="0" applyBorder="0" applyAlignment="0" applyProtection="0"/>
    <xf numFmtId="0" fontId="89" fillId="99" borderId="0" applyNumberFormat="0" applyBorder="0" applyAlignment="0" applyProtection="0"/>
    <xf numFmtId="0" fontId="36" fillId="7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9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00" borderId="27" applyNumberFormat="0" applyFont="0" applyAlignment="0" applyProtection="0"/>
    <xf numFmtId="0" fontId="1" fillId="4" borderId="7" applyNumberFormat="0" applyFont="0" applyAlignment="0" applyProtection="0"/>
    <xf numFmtId="0" fontId="8" fillId="101" borderId="7" applyNumberFormat="0" applyAlignment="0" applyProtection="0"/>
    <xf numFmtId="0" fontId="8" fillId="4" borderId="7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1" fillId="0" borderId="28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68" fillId="0" borderId="0">
      <alignment/>
      <protection/>
    </xf>
    <xf numFmtId="0" fontId="9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81" fontId="22" fillId="0" borderId="0" applyFont="0" applyFill="0" applyBorder="0" applyAlignment="0" applyProtection="0"/>
    <xf numFmtId="171" fontId="1" fillId="0" borderId="0" applyFont="0" applyFill="0" applyBorder="0" applyAlignment="0" applyProtection="0"/>
    <xf numFmtId="182" fontId="8" fillId="0" borderId="0" applyFill="0" applyBorder="0" applyAlignment="0" applyProtection="0"/>
    <xf numFmtId="171" fontId="8" fillId="0" borderId="0" applyFont="0" applyFill="0" applyBorder="0" applyAlignment="0" applyProtection="0"/>
    <xf numFmtId="183" fontId="22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93" fillId="102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</cellStyleXfs>
  <cellXfs count="297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 vertical="top" wrapText="1"/>
    </xf>
    <xf numFmtId="4" fontId="6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justify" vertical="top" wrapText="1"/>
    </xf>
    <xf numFmtId="0" fontId="9" fillId="0" borderId="0" xfId="0" applyFont="1" applyAlignment="1">
      <alignment/>
    </xf>
    <xf numFmtId="3" fontId="7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7" fillId="0" borderId="30" xfId="0" applyNumberFormat="1" applyFont="1" applyBorder="1" applyAlignment="1">
      <alignment horizontal="center" vertical="center" wrapText="1"/>
    </xf>
    <xf numFmtId="0" fontId="94" fillId="0" borderId="13" xfId="0" applyFont="1" applyBorder="1" applyAlignment="1">
      <alignment vertical="top" wrapText="1"/>
    </xf>
    <xf numFmtId="0" fontId="94" fillId="0" borderId="1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94" fillId="0" borderId="0" xfId="0" applyFont="1" applyAlignment="1">
      <alignment/>
    </xf>
    <xf numFmtId="0" fontId="94" fillId="0" borderId="0" xfId="0" applyFont="1" applyAlignment="1">
      <alignment horizontal="right"/>
    </xf>
    <xf numFmtId="0" fontId="94" fillId="0" borderId="0" xfId="0" applyFont="1" applyAlignment="1">
      <alignment horizontal="center"/>
    </xf>
    <xf numFmtId="0" fontId="94" fillId="0" borderId="30" xfId="0" applyFon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94" fillId="0" borderId="32" xfId="0" applyFont="1" applyBorder="1" applyAlignment="1">
      <alignment vertical="top" wrapText="1"/>
    </xf>
    <xf numFmtId="0" fontId="95" fillId="0" borderId="0" xfId="0" applyFont="1" applyAlignment="1">
      <alignment/>
    </xf>
    <xf numFmtId="0" fontId="96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7" fillId="0" borderId="3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3" fontId="5" fillId="103" borderId="0" xfId="0" applyNumberFormat="1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4" fontId="6" fillId="103" borderId="0" xfId="0" applyNumberFormat="1" applyFont="1" applyFill="1" applyAlignment="1">
      <alignment horizontal="center" vertical="center" wrapText="1"/>
    </xf>
    <xf numFmtId="0" fontId="97" fillId="0" borderId="13" xfId="0" applyFont="1" applyFill="1" applyBorder="1" applyAlignment="1">
      <alignment horizontal="center" vertical="top" wrapText="1"/>
    </xf>
    <xf numFmtId="4" fontId="13" fillId="0" borderId="30" xfId="0" applyNumberFormat="1" applyFont="1" applyBorder="1" applyAlignment="1">
      <alignment horizontal="center" vertical="center" wrapText="1"/>
    </xf>
    <xf numFmtId="0" fontId="94" fillId="0" borderId="33" xfId="0" applyFont="1" applyBorder="1" applyAlignment="1">
      <alignment/>
    </xf>
    <xf numFmtId="0" fontId="0" fillId="0" borderId="33" xfId="0" applyBorder="1" applyAlignment="1">
      <alignment/>
    </xf>
    <xf numFmtId="2" fontId="94" fillId="0" borderId="13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94" fillId="0" borderId="0" xfId="0" applyFont="1" applyFill="1" applyAlignment="1">
      <alignment horizontal="center"/>
    </xf>
    <xf numFmtId="0" fontId="94" fillId="0" borderId="13" xfId="0" applyFont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49" fontId="21" fillId="0" borderId="13" xfId="0" applyNumberFormat="1" applyFont="1" applyFill="1" applyBorder="1" applyAlignment="1" applyProtection="1">
      <alignment vertical="center" wrapText="1"/>
      <protection/>
    </xf>
    <xf numFmtId="0" fontId="84" fillId="0" borderId="13" xfId="0" applyFont="1" applyBorder="1" applyAlignment="1">
      <alignment horizontal="center" vertical="center" wrapText="1"/>
    </xf>
    <xf numFmtId="0" fontId="84" fillId="0" borderId="0" xfId="0" applyFont="1" applyAlignment="1">
      <alignment/>
    </xf>
    <xf numFmtId="0" fontId="84" fillId="0" borderId="13" xfId="0" applyFont="1" applyBorder="1" applyAlignment="1">
      <alignment horizontal="center"/>
    </xf>
    <xf numFmtId="0" fontId="84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/>
    </xf>
    <xf numFmtId="0" fontId="0" fillId="0" borderId="0" xfId="0" applyAlignment="1">
      <alignment horizontal="left"/>
    </xf>
    <xf numFmtId="0" fontId="98" fillId="0" borderId="0" xfId="0" applyFont="1" applyAlignment="1">
      <alignment/>
    </xf>
    <xf numFmtId="4" fontId="12" fillId="0" borderId="0" xfId="0" applyNumberFormat="1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3" fontId="12" fillId="103" borderId="0" xfId="0" applyNumberFormat="1" applyFont="1" applyFill="1" applyAlignment="1">
      <alignment horizontal="center" vertical="center" wrapText="1"/>
    </xf>
    <xf numFmtId="4" fontId="12" fillId="103" borderId="0" xfId="0" applyNumberFormat="1" applyFont="1" applyFill="1" applyAlignment="1">
      <alignment horizontal="center" vertical="center" wrapText="1"/>
    </xf>
    <xf numFmtId="3" fontId="12" fillId="0" borderId="0" xfId="0" applyNumberFormat="1" applyFont="1" applyFill="1" applyAlignment="1">
      <alignment horizontal="center" vertical="center" wrapText="1"/>
    </xf>
    <xf numFmtId="0" fontId="97" fillId="0" borderId="0" xfId="0" applyFont="1" applyFill="1" applyBorder="1" applyAlignment="1">
      <alignment horizontal="center" vertical="top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99" fillId="0" borderId="0" xfId="0" applyFont="1" applyAlignment="1">
      <alignment/>
    </xf>
    <xf numFmtId="0" fontId="4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171" fontId="2" fillId="0" borderId="34" xfId="0" applyNumberFormat="1" applyFont="1" applyBorder="1" applyAlignment="1">
      <alignment horizontal="center" vertical="center" wrapText="1"/>
    </xf>
    <xf numFmtId="171" fontId="9" fillId="0" borderId="34" xfId="0" applyNumberFormat="1" applyFont="1" applyBorder="1" applyAlignment="1">
      <alignment horizontal="center" vertical="center" wrapText="1"/>
    </xf>
    <xf numFmtId="171" fontId="9" fillId="0" borderId="34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171" fontId="43" fillId="0" borderId="34" xfId="0" applyNumberFormat="1" applyFont="1" applyFill="1" applyBorder="1" applyAlignment="1">
      <alignment horizontal="center" vertical="center" wrapText="1"/>
    </xf>
    <xf numFmtId="171" fontId="9" fillId="0" borderId="13" xfId="0" applyNumberFormat="1" applyFont="1" applyFill="1" applyBorder="1" applyAlignment="1">
      <alignment horizontal="center"/>
    </xf>
    <xf numFmtId="171" fontId="9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21" fillId="0" borderId="13" xfId="0" applyNumberFormat="1" applyFont="1" applyFill="1" applyBorder="1" applyAlignment="1" applyProtection="1">
      <alignment horizontal="center" vertical="center" wrapText="1"/>
      <protection/>
    </xf>
    <xf numFmtId="49" fontId="94" fillId="0" borderId="13" xfId="0" applyNumberFormat="1" applyFont="1" applyBorder="1" applyAlignment="1">
      <alignment horizontal="center" vertical="top" wrapText="1"/>
    </xf>
    <xf numFmtId="0" fontId="3" fillId="104" borderId="0" xfId="0" applyFont="1" applyFill="1" applyAlignment="1">
      <alignment horizontal="center" vertical="top" wrapText="1"/>
    </xf>
    <xf numFmtId="0" fontId="0" fillId="104" borderId="0" xfId="0" applyFill="1" applyAlignment="1">
      <alignment/>
    </xf>
    <xf numFmtId="49" fontId="21" fillId="0" borderId="13" xfId="0" applyNumberFormat="1" applyFont="1" applyFill="1" applyBorder="1" applyAlignment="1" applyProtection="1">
      <alignment horizontal="center" vertical="center" wrapText="1"/>
      <protection/>
    </xf>
    <xf numFmtId="49" fontId="21" fillId="0" borderId="13" xfId="0" applyNumberFormat="1" applyFont="1" applyFill="1" applyBorder="1" applyAlignment="1" applyProtection="1">
      <alignment horizontal="left" vertical="center" wrapText="1"/>
      <protection/>
    </xf>
    <xf numFmtId="0" fontId="23" fillId="0" borderId="13" xfId="0" applyFont="1" applyFill="1" applyBorder="1" applyAlignment="1">
      <alignment horizontal="center" vertical="top" wrapText="1"/>
    </xf>
    <xf numFmtId="3" fontId="14" fillId="0" borderId="0" xfId="0" applyNumberFormat="1" applyFont="1" applyFill="1" applyAlignment="1">
      <alignment horizontal="center" vertical="center" wrapText="1"/>
    </xf>
    <xf numFmtId="3" fontId="24" fillId="0" borderId="0" xfId="0" applyNumberFormat="1" applyFont="1" applyFill="1" applyAlignment="1">
      <alignment horizontal="center" vertical="center" wrapText="1"/>
    </xf>
    <xf numFmtId="49" fontId="21" fillId="0" borderId="13" xfId="0" applyNumberFormat="1" applyFont="1" applyFill="1" applyBorder="1" applyAlignment="1" applyProtection="1">
      <alignment horizontal="left" vertical="center" wrapText="1"/>
      <protection/>
    </xf>
    <xf numFmtId="179" fontId="21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ill="1" applyBorder="1" applyAlignment="1">
      <alignment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33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97" fillId="0" borderId="13" xfId="0" applyFont="1" applyBorder="1" applyAlignment="1">
      <alignment horizontal="center" vertical="center" wrapText="1"/>
    </xf>
    <xf numFmtId="49" fontId="21" fillId="103" borderId="13" xfId="0" applyNumberFormat="1" applyFont="1" applyFill="1" applyBorder="1" applyAlignment="1" applyProtection="1">
      <alignment horizontal="center" vertical="center" wrapText="1"/>
      <protection/>
    </xf>
    <xf numFmtId="49" fontId="21" fillId="103" borderId="13" xfId="0" applyNumberFormat="1" applyFont="1" applyFill="1" applyBorder="1" applyAlignment="1" applyProtection="1">
      <alignment horizontal="left" vertical="center" wrapText="1"/>
      <protection/>
    </xf>
    <xf numFmtId="49" fontId="21" fillId="103" borderId="13" xfId="0" applyNumberFormat="1" applyFont="1" applyFill="1" applyBorder="1" applyAlignment="1" applyProtection="1">
      <alignment horizontal="center" vertical="center" wrapText="1"/>
      <protection/>
    </xf>
    <xf numFmtId="49" fontId="21" fillId="103" borderId="13" xfId="0" applyNumberFormat="1" applyFont="1" applyFill="1" applyBorder="1" applyAlignment="1" applyProtection="1">
      <alignment vertical="center" wrapText="1"/>
      <protection/>
    </xf>
    <xf numFmtId="49" fontId="21" fillId="105" borderId="13" xfId="0" applyNumberFormat="1" applyFont="1" applyFill="1" applyBorder="1" applyAlignment="1" applyProtection="1">
      <alignment horizontal="center" vertical="center" wrapText="1"/>
      <protection/>
    </xf>
    <xf numFmtId="49" fontId="21" fillId="105" borderId="13" xfId="0" applyNumberFormat="1" applyFont="1" applyFill="1" applyBorder="1" applyAlignment="1" applyProtection="1">
      <alignment horizontal="left" vertical="center" wrapText="1"/>
      <protection/>
    </xf>
    <xf numFmtId="49" fontId="21" fillId="105" borderId="13" xfId="0" applyNumberFormat="1" applyFont="1" applyFill="1" applyBorder="1" applyAlignment="1" applyProtection="1">
      <alignment horizontal="center" vertical="center" wrapText="1"/>
      <protection/>
    </xf>
    <xf numFmtId="49" fontId="21" fillId="105" borderId="13" xfId="0" applyNumberFormat="1" applyFont="1" applyFill="1" applyBorder="1" applyAlignment="1" applyProtection="1">
      <alignment vertical="center" wrapText="1"/>
      <protection/>
    </xf>
    <xf numFmtId="0" fontId="97" fillId="0" borderId="0" xfId="0" applyFont="1" applyAlignment="1">
      <alignment/>
    </xf>
    <xf numFmtId="0" fontId="4" fillId="0" borderId="0" xfId="0" applyFont="1" applyFill="1" applyBorder="1" applyAlignment="1">
      <alignment/>
    </xf>
    <xf numFmtId="4" fontId="4" fillId="106" borderId="34" xfId="0" applyNumberFormat="1" applyFont="1" applyFill="1" applyBorder="1" applyAlignment="1">
      <alignment horizontal="center" vertical="center" wrapText="1"/>
    </xf>
    <xf numFmtId="0" fontId="100" fillId="0" borderId="13" xfId="0" applyFont="1" applyBorder="1" applyAlignment="1">
      <alignment horizontal="center" vertical="center" wrapText="1"/>
    </xf>
    <xf numFmtId="3" fontId="4" fillId="0" borderId="34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34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3" fontId="4" fillId="0" borderId="34" xfId="0" applyNumberFormat="1" applyFont="1" applyFill="1" applyBorder="1" applyAlignment="1">
      <alignment horizontal="center" vertical="center" wrapText="1"/>
    </xf>
    <xf numFmtId="0" fontId="100" fillId="0" borderId="13" xfId="0" applyFont="1" applyFill="1" applyBorder="1" applyAlignment="1">
      <alignment horizontal="center" vertical="top" wrapText="1"/>
    </xf>
    <xf numFmtId="4" fontId="4" fillId="0" borderId="34" xfId="0" applyNumberFormat="1" applyFont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center" vertical="top" wrapText="1"/>
    </xf>
    <xf numFmtId="4" fontId="18" fillId="26" borderId="13" xfId="0" applyNumberFormat="1" applyFont="1" applyFill="1" applyBorder="1" applyAlignment="1">
      <alignment horizontal="center" vertical="center" wrapText="1"/>
    </xf>
    <xf numFmtId="4" fontId="7" fillId="106" borderId="34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34" xfId="0" applyNumberFormat="1" applyFont="1" applyFill="1" applyBorder="1" applyAlignment="1">
      <alignment horizontal="center" vertical="center" wrapText="1"/>
    </xf>
    <xf numFmtId="4" fontId="7" fillId="0" borderId="34" xfId="0" applyNumberFormat="1" applyFont="1" applyFill="1" applyBorder="1" applyAlignment="1">
      <alignment horizontal="center" vertical="center" wrapText="1"/>
    </xf>
    <xf numFmtId="3" fontId="7" fillId="0" borderId="34" xfId="0" applyNumberFormat="1" applyFont="1" applyBorder="1" applyAlignment="1">
      <alignment horizontal="center" vertical="center" wrapText="1"/>
    </xf>
    <xf numFmtId="4" fontId="11" fillId="26" borderId="13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34" xfId="0" applyNumberFormat="1" applyFont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0" fontId="101" fillId="106" borderId="13" xfId="0" applyFont="1" applyFill="1" applyBorder="1" applyAlignment="1">
      <alignment horizontal="center" vertical="top" wrapText="1"/>
    </xf>
    <xf numFmtId="0" fontId="101" fillId="106" borderId="34" xfId="0" applyFont="1" applyFill="1" applyBorder="1" applyAlignment="1">
      <alignment horizontal="center" vertical="top" wrapText="1"/>
    </xf>
    <xf numFmtId="4" fontId="9" fillId="106" borderId="34" xfId="0" applyNumberFormat="1" applyFont="1" applyFill="1" applyBorder="1" applyAlignment="1">
      <alignment horizontal="center" vertical="center" wrapText="1"/>
    </xf>
    <xf numFmtId="0" fontId="101" fillId="0" borderId="13" xfId="0" applyFont="1" applyBorder="1" applyAlignment="1">
      <alignment horizontal="center" vertical="center" wrapText="1"/>
    </xf>
    <xf numFmtId="0" fontId="101" fillId="0" borderId="34" xfId="0" applyFont="1" applyBorder="1" applyAlignment="1">
      <alignment horizontal="center" vertical="center" wrapText="1"/>
    </xf>
    <xf numFmtId="3" fontId="9" fillId="0" borderId="34" xfId="0" applyNumberFormat="1" applyFont="1" applyBorder="1" applyAlignment="1">
      <alignment horizontal="center" vertical="center" wrapText="1"/>
    </xf>
    <xf numFmtId="0" fontId="101" fillId="0" borderId="13" xfId="0" applyFont="1" applyFill="1" applyBorder="1" applyAlignment="1">
      <alignment horizontal="center" vertical="center" wrapText="1"/>
    </xf>
    <xf numFmtId="49" fontId="101" fillId="0" borderId="13" xfId="0" applyNumberFormat="1" applyFont="1" applyFill="1" applyBorder="1" applyAlignment="1">
      <alignment horizontal="center" vertical="center" wrapText="1"/>
    </xf>
    <xf numFmtId="49" fontId="101" fillId="0" borderId="34" xfId="0" applyNumberFormat="1" applyFont="1" applyFill="1" applyBorder="1" applyAlignment="1">
      <alignment horizontal="center" vertical="center" wrapText="1"/>
    </xf>
    <xf numFmtId="4" fontId="9" fillId="0" borderId="34" xfId="0" applyNumberFormat="1" applyFont="1" applyFill="1" applyBorder="1" applyAlignment="1">
      <alignment horizontal="center" vertical="center" wrapText="1"/>
    </xf>
    <xf numFmtId="0" fontId="101" fillId="0" borderId="34" xfId="0" applyFont="1" applyFill="1" applyBorder="1" applyAlignment="1">
      <alignment horizontal="center" vertical="center" wrapText="1"/>
    </xf>
    <xf numFmtId="49" fontId="70" fillId="0" borderId="13" xfId="0" applyNumberFormat="1" applyFont="1" applyFill="1" applyBorder="1" applyAlignment="1" applyProtection="1">
      <alignment horizontal="center" vertical="center" wrapText="1"/>
      <protection/>
    </xf>
    <xf numFmtId="4" fontId="9" fillId="0" borderId="34" xfId="0" applyNumberFormat="1" applyFont="1" applyBorder="1" applyAlignment="1">
      <alignment horizontal="center" vertical="center" wrapText="1"/>
    </xf>
    <xf numFmtId="49" fontId="101" fillId="0" borderId="34" xfId="0" applyNumberFormat="1" applyFont="1" applyBorder="1" applyAlignment="1">
      <alignment horizontal="center" vertical="center" wrapText="1"/>
    </xf>
    <xf numFmtId="0" fontId="101" fillId="0" borderId="13" xfId="0" applyFont="1" applyFill="1" applyBorder="1" applyAlignment="1">
      <alignment horizontal="center" vertical="top" wrapText="1"/>
    </xf>
    <xf numFmtId="49" fontId="101" fillId="0" borderId="34" xfId="0" applyNumberFormat="1" applyFont="1" applyFill="1" applyBorder="1" applyAlignment="1">
      <alignment horizontal="center" vertical="top" wrapText="1"/>
    </xf>
    <xf numFmtId="0" fontId="70" fillId="0" borderId="13" xfId="0" applyFont="1" applyFill="1" applyBorder="1" applyAlignment="1">
      <alignment horizontal="center" vertical="top" wrapText="1"/>
    </xf>
    <xf numFmtId="0" fontId="70" fillId="0" borderId="13" xfId="0" applyFont="1" applyFill="1" applyBorder="1" applyAlignment="1">
      <alignment horizontal="center" vertical="center" wrapText="1"/>
    </xf>
    <xf numFmtId="49" fontId="70" fillId="0" borderId="34" xfId="0" applyNumberFormat="1" applyFont="1" applyFill="1" applyBorder="1" applyAlignment="1">
      <alignment horizontal="center" vertical="center" wrapText="1"/>
    </xf>
    <xf numFmtId="4" fontId="70" fillId="0" borderId="34" xfId="0" applyNumberFormat="1" applyFont="1" applyFill="1" applyBorder="1" applyAlignment="1">
      <alignment horizontal="center" vertical="center" wrapText="1"/>
    </xf>
    <xf numFmtId="0" fontId="101" fillId="0" borderId="34" xfId="0" applyFont="1" applyFill="1" applyBorder="1" applyAlignment="1">
      <alignment horizontal="center" vertical="top" wrapText="1"/>
    </xf>
    <xf numFmtId="4" fontId="101" fillId="0" borderId="13" xfId="0" applyNumberFormat="1" applyFont="1" applyBorder="1" applyAlignment="1">
      <alignment horizontal="center" vertical="center" wrapText="1"/>
    </xf>
    <xf numFmtId="0" fontId="101" fillId="0" borderId="13" xfId="0" applyFont="1" applyBorder="1" applyAlignment="1">
      <alignment horizontal="center" vertical="center"/>
    </xf>
    <xf numFmtId="3" fontId="9" fillId="106" borderId="35" xfId="0" applyNumberFormat="1" applyFont="1" applyFill="1" applyBorder="1" applyAlignment="1">
      <alignment horizontal="center" vertical="center" wrapText="1"/>
    </xf>
    <xf numFmtId="3" fontId="9" fillId="106" borderId="32" xfId="0" applyNumberFormat="1" applyFont="1" applyFill="1" applyBorder="1" applyAlignment="1">
      <alignment horizontal="center" vertical="center" wrapText="1"/>
    </xf>
    <xf numFmtId="4" fontId="43" fillId="26" borderId="13" xfId="0" applyNumberFormat="1" applyFont="1" applyFill="1" applyBorder="1" applyAlignment="1">
      <alignment horizontal="center" vertical="center" wrapText="1"/>
    </xf>
    <xf numFmtId="0" fontId="101" fillId="0" borderId="13" xfId="0" applyFont="1" applyBorder="1" applyAlignment="1">
      <alignment horizontal="center" vertical="top" wrapText="1"/>
    </xf>
    <xf numFmtId="0" fontId="101" fillId="0" borderId="34" xfId="0" applyFont="1" applyBorder="1" applyAlignment="1">
      <alignment horizontal="center" vertical="top" wrapText="1"/>
    </xf>
    <xf numFmtId="49" fontId="101" fillId="0" borderId="13" xfId="0" applyNumberFormat="1" applyFont="1" applyFill="1" applyBorder="1" applyAlignment="1">
      <alignment horizontal="center" vertical="top" wrapText="1"/>
    </xf>
    <xf numFmtId="4" fontId="9" fillId="0" borderId="13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0" fontId="101" fillId="0" borderId="31" xfId="0" applyFont="1" applyFill="1" applyBorder="1" applyAlignment="1">
      <alignment horizontal="center" vertical="top" wrapText="1"/>
    </xf>
    <xf numFmtId="0" fontId="101" fillId="0" borderId="30" xfId="0" applyFont="1" applyFill="1" applyBorder="1" applyAlignment="1">
      <alignment horizontal="center" vertical="center" wrapText="1"/>
    </xf>
    <xf numFmtId="0" fontId="101" fillId="0" borderId="32" xfId="0" applyFont="1" applyFill="1" applyBorder="1" applyAlignment="1">
      <alignment horizontal="center" vertical="center" wrapText="1"/>
    </xf>
    <xf numFmtId="0" fontId="101" fillId="0" borderId="13" xfId="0" applyFont="1" applyFill="1" applyBorder="1" applyAlignment="1">
      <alignment vertical="top" wrapText="1"/>
    </xf>
    <xf numFmtId="0" fontId="101" fillId="0" borderId="34" xfId="0" applyFont="1" applyFill="1" applyBorder="1" applyAlignment="1">
      <alignment vertical="top" wrapText="1"/>
    </xf>
    <xf numFmtId="0" fontId="101" fillId="0" borderId="31" xfId="0" applyFont="1" applyFill="1" applyBorder="1" applyAlignment="1">
      <alignment vertical="top" wrapText="1"/>
    </xf>
    <xf numFmtId="0" fontId="101" fillId="0" borderId="36" xfId="0" applyFont="1" applyFill="1" applyBorder="1" applyAlignment="1">
      <alignment vertical="top" wrapText="1"/>
    </xf>
    <xf numFmtId="4" fontId="70" fillId="0" borderId="13" xfId="0" applyNumberFormat="1" applyFont="1" applyFill="1" applyBorder="1" applyAlignment="1">
      <alignment horizontal="center" vertical="top" wrapText="1"/>
    </xf>
    <xf numFmtId="3" fontId="18" fillId="106" borderId="37" xfId="0" applyNumberFormat="1" applyFont="1" applyFill="1" applyBorder="1" applyAlignment="1">
      <alignment horizontal="left" vertical="center" wrapText="1"/>
    </xf>
    <xf numFmtId="0" fontId="100" fillId="0" borderId="38" xfId="0" applyFont="1" applyBorder="1" applyAlignment="1">
      <alignment vertical="center" wrapText="1"/>
    </xf>
    <xf numFmtId="0" fontId="100" fillId="0" borderId="38" xfId="0" applyFont="1" applyFill="1" applyBorder="1" applyAlignment="1">
      <alignment vertical="center" wrapText="1"/>
    </xf>
    <xf numFmtId="0" fontId="100" fillId="0" borderId="38" xfId="0" applyFont="1" applyFill="1" applyBorder="1" applyAlignment="1">
      <alignment horizontal="left" vertical="center" wrapText="1"/>
    </xf>
    <xf numFmtId="0" fontId="100" fillId="0" borderId="38" xfId="0" applyFont="1" applyBorder="1" applyAlignment="1">
      <alignment horizontal="left" vertical="center" wrapText="1"/>
    </xf>
    <xf numFmtId="0" fontId="69" fillId="0" borderId="38" xfId="0" applyFont="1" applyFill="1" applyBorder="1" applyAlignment="1">
      <alignment vertical="center" wrapText="1"/>
    </xf>
    <xf numFmtId="0" fontId="100" fillId="0" borderId="37" xfId="0" applyFont="1" applyFill="1" applyBorder="1" applyAlignment="1">
      <alignment vertical="center" wrapText="1"/>
    </xf>
    <xf numFmtId="0" fontId="100" fillId="0" borderId="13" xfId="0" applyFont="1" applyFill="1" applyBorder="1" applyAlignment="1">
      <alignment vertical="center" wrapText="1"/>
    </xf>
    <xf numFmtId="4" fontId="18" fillId="26" borderId="32" xfId="0" applyNumberFormat="1" applyFont="1" applyFill="1" applyBorder="1" applyAlignment="1">
      <alignment horizontal="left" vertical="center" wrapText="1"/>
    </xf>
    <xf numFmtId="0" fontId="102" fillId="0" borderId="13" xfId="0" applyFont="1" applyBorder="1" applyAlignment="1">
      <alignment vertical="center" wrapText="1"/>
    </xf>
    <xf numFmtId="0" fontId="102" fillId="0" borderId="13" xfId="0" applyFont="1" applyFill="1" applyBorder="1" applyAlignment="1">
      <alignment vertical="center" wrapText="1"/>
    </xf>
    <xf numFmtId="0" fontId="102" fillId="0" borderId="3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3" fontId="4" fillId="0" borderId="30" xfId="0" applyNumberFormat="1" applyFont="1" applyBorder="1" applyAlignment="1">
      <alignment horizontal="center" vertical="center" wrapText="1"/>
    </xf>
    <xf numFmtId="0" fontId="100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top" wrapText="1"/>
    </xf>
    <xf numFmtId="0" fontId="23" fillId="0" borderId="13" xfId="0" applyFont="1" applyFill="1" applyBorder="1" applyAlignment="1">
      <alignment horizontal="center" vertical="center" wrapText="1"/>
    </xf>
    <xf numFmtId="4" fontId="70" fillId="0" borderId="13" xfId="0" applyNumberFormat="1" applyFont="1" applyFill="1" applyBorder="1" applyAlignment="1">
      <alignment horizontal="center" vertical="center" wrapText="1"/>
    </xf>
    <xf numFmtId="0" fontId="103" fillId="0" borderId="38" xfId="0" applyFont="1" applyFill="1" applyBorder="1" applyAlignment="1">
      <alignment vertical="center" wrapText="1"/>
    </xf>
    <xf numFmtId="0" fontId="103" fillId="0" borderId="38" xfId="0" applyFont="1" applyFill="1" applyBorder="1" applyAlignment="1">
      <alignment horizontal="left" vertical="center" wrapText="1"/>
    </xf>
    <xf numFmtId="0" fontId="103" fillId="0" borderId="38" xfId="0" applyFont="1" applyBorder="1" applyAlignment="1">
      <alignment vertical="center" wrapText="1"/>
    </xf>
    <xf numFmtId="0" fontId="103" fillId="0" borderId="38" xfId="0" applyFont="1" applyBorder="1" applyAlignment="1">
      <alignment horizontal="left" vertical="center" wrapText="1"/>
    </xf>
    <xf numFmtId="0" fontId="103" fillId="0" borderId="37" xfId="0" applyFont="1" applyFill="1" applyBorder="1" applyAlignment="1">
      <alignment vertical="center" wrapText="1"/>
    </xf>
    <xf numFmtId="0" fontId="103" fillId="0" borderId="1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2" fillId="0" borderId="33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4" fillId="0" borderId="39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3" fillId="0" borderId="33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94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top" wrapText="1"/>
    </xf>
    <xf numFmtId="0" fontId="16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4" fontId="19" fillId="0" borderId="30" xfId="0" applyNumberFormat="1" applyFont="1" applyFill="1" applyBorder="1" applyAlignment="1">
      <alignment horizontal="center" vertical="center" wrapText="1"/>
    </xf>
    <xf numFmtId="4" fontId="19" fillId="0" borderId="31" xfId="0" applyNumberFormat="1" applyFont="1" applyFill="1" applyBorder="1" applyAlignment="1">
      <alignment horizontal="center" vertical="center" wrapText="1"/>
    </xf>
    <xf numFmtId="4" fontId="13" fillId="0" borderId="30" xfId="0" applyNumberFormat="1" applyFont="1" applyFill="1" applyBorder="1" applyAlignment="1">
      <alignment horizontal="center" vertical="center" wrapText="1"/>
    </xf>
    <xf numFmtId="4" fontId="13" fillId="0" borderId="32" xfId="0" applyNumberFormat="1" applyFont="1" applyFill="1" applyBorder="1" applyAlignment="1">
      <alignment horizontal="center" vertical="center" wrapText="1"/>
    </xf>
    <xf numFmtId="4" fontId="13" fillId="0" borderId="31" xfId="0" applyNumberFormat="1" applyFont="1" applyFill="1" applyBorder="1" applyAlignment="1">
      <alignment horizontal="center" vertical="center" wrapText="1"/>
    </xf>
    <xf numFmtId="4" fontId="13" fillId="0" borderId="30" xfId="0" applyNumberFormat="1" applyFont="1" applyBorder="1" applyAlignment="1">
      <alignment horizontal="center" vertical="center" wrapText="1"/>
    </xf>
    <xf numFmtId="4" fontId="13" fillId="0" borderId="32" xfId="0" applyNumberFormat="1" applyFont="1" applyBorder="1" applyAlignment="1">
      <alignment horizontal="center" vertical="center" wrapText="1"/>
    </xf>
    <xf numFmtId="4" fontId="13" fillId="0" borderId="31" xfId="0" applyNumberFormat="1" applyFont="1" applyBorder="1" applyAlignment="1">
      <alignment horizontal="center" vertical="center" wrapText="1"/>
    </xf>
    <xf numFmtId="4" fontId="7" fillId="103" borderId="30" xfId="0" applyNumberFormat="1" applyFont="1" applyFill="1" applyBorder="1" applyAlignment="1">
      <alignment horizontal="center" vertical="center" wrapText="1"/>
    </xf>
    <xf numFmtId="4" fontId="7" fillId="103" borderId="32" xfId="0" applyNumberFormat="1" applyFont="1" applyFill="1" applyBorder="1" applyAlignment="1">
      <alignment horizontal="center" vertical="center" wrapText="1"/>
    </xf>
    <xf numFmtId="4" fontId="7" fillId="103" borderId="31" xfId="0" applyNumberFormat="1" applyFont="1" applyFill="1" applyBorder="1" applyAlignment="1">
      <alignment horizontal="center" vertical="center" wrapText="1"/>
    </xf>
    <xf numFmtId="4" fontId="7" fillId="0" borderId="38" xfId="0" applyNumberFormat="1" applyFont="1" applyBorder="1" applyAlignment="1">
      <alignment horizontal="center" vertical="center" wrapText="1"/>
    </xf>
    <xf numFmtId="4" fontId="7" fillId="0" borderId="40" xfId="0" applyNumberFormat="1" applyFont="1" applyBorder="1" applyAlignment="1">
      <alignment horizontal="center" vertical="center" wrapText="1"/>
    </xf>
    <xf numFmtId="4" fontId="7" fillId="0" borderId="34" xfId="0" applyNumberFormat="1" applyFont="1" applyBorder="1" applyAlignment="1">
      <alignment horizontal="center" vertical="center" wrapText="1"/>
    </xf>
    <xf numFmtId="4" fontId="7" fillId="0" borderId="30" xfId="0" applyNumberFormat="1" applyFont="1" applyBorder="1" applyAlignment="1">
      <alignment horizontal="center" vertical="center" wrapText="1"/>
    </xf>
    <xf numFmtId="4" fontId="7" fillId="0" borderId="32" xfId="0" applyNumberFormat="1" applyFont="1" applyBorder="1" applyAlignment="1">
      <alignment horizontal="center" vertical="center" wrapText="1"/>
    </xf>
    <xf numFmtId="4" fontId="7" fillId="0" borderId="31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23" fillId="0" borderId="36" xfId="0" applyNumberFormat="1" applyFont="1" applyFill="1" applyBorder="1" applyAlignment="1">
      <alignment horizontal="center" vertical="center" wrapText="1"/>
    </xf>
    <xf numFmtId="4" fontId="23" fillId="0" borderId="34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top" wrapText="1"/>
    </xf>
    <xf numFmtId="4" fontId="4" fillId="0" borderId="30" xfId="0" applyNumberFormat="1" applyFont="1" applyBorder="1" applyAlignment="1">
      <alignment horizontal="left" vertical="center" wrapText="1"/>
    </xf>
    <xf numFmtId="4" fontId="4" fillId="0" borderId="32" xfId="0" applyNumberFormat="1" applyFont="1" applyBorder="1" applyAlignment="1">
      <alignment horizontal="left" vertical="center" wrapText="1"/>
    </xf>
    <xf numFmtId="4" fontId="4" fillId="0" borderId="31" xfId="0" applyNumberFormat="1" applyFont="1" applyBorder="1" applyAlignment="1">
      <alignment horizontal="left" vertical="center" wrapText="1"/>
    </xf>
    <xf numFmtId="4" fontId="13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4" fontId="7" fillId="107" borderId="30" xfId="0" applyNumberFormat="1" applyFont="1" applyFill="1" applyBorder="1" applyAlignment="1">
      <alignment horizontal="center" vertical="center" wrapText="1"/>
    </xf>
    <xf numFmtId="4" fontId="7" fillId="107" borderId="32" xfId="0" applyNumberFormat="1" applyFont="1" applyFill="1" applyBorder="1" applyAlignment="1">
      <alignment horizontal="center" vertical="center" wrapText="1"/>
    </xf>
    <xf numFmtId="4" fontId="7" fillId="107" borderId="31" xfId="0" applyNumberFormat="1" applyFont="1" applyFill="1" applyBorder="1" applyAlignment="1">
      <alignment horizontal="center" vertical="center" wrapText="1"/>
    </xf>
    <xf numFmtId="4" fontId="10" fillId="0" borderId="38" xfId="0" applyNumberFormat="1" applyFont="1" applyBorder="1" applyAlignment="1">
      <alignment horizontal="center" vertical="center" wrapText="1"/>
    </xf>
    <xf numFmtId="4" fontId="10" fillId="0" borderId="40" xfId="0" applyNumberFormat="1" applyFont="1" applyBorder="1" applyAlignment="1">
      <alignment horizontal="center" vertical="center" wrapText="1"/>
    </xf>
    <xf numFmtId="4" fontId="10" fillId="0" borderId="34" xfId="0" applyNumberFormat="1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4" fontId="19" fillId="0" borderId="36" xfId="0" applyNumberFormat="1" applyFont="1" applyFill="1" applyBorder="1" applyAlignment="1">
      <alignment horizontal="center" vertical="center" wrapText="1"/>
    </xf>
    <xf numFmtId="4" fontId="19" fillId="0" borderId="34" xfId="0" applyNumberFormat="1" applyFont="1" applyFill="1" applyBorder="1" applyAlignment="1">
      <alignment horizontal="center" vertical="center" wrapText="1"/>
    </xf>
    <xf numFmtId="0" fontId="103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vertical="top" wrapText="1"/>
    </xf>
    <xf numFmtId="4" fontId="13" fillId="107" borderId="30" xfId="0" applyNumberFormat="1" applyFont="1" applyFill="1" applyBorder="1" applyAlignment="1">
      <alignment horizontal="center" vertical="center" wrapText="1"/>
    </xf>
    <xf numFmtId="4" fontId="13" fillId="107" borderId="32" xfId="0" applyNumberFormat="1" applyFont="1" applyFill="1" applyBorder="1" applyAlignment="1">
      <alignment horizontal="center" vertical="center" wrapText="1"/>
    </xf>
    <xf numFmtId="4" fontId="13" fillId="107" borderId="31" xfId="0" applyNumberFormat="1" applyFont="1" applyFill="1" applyBorder="1" applyAlignment="1">
      <alignment horizontal="center" vertical="center" wrapText="1"/>
    </xf>
    <xf numFmtId="0" fontId="94" fillId="0" borderId="13" xfId="0" applyFont="1" applyBorder="1" applyAlignment="1">
      <alignment horizontal="center" vertical="top" wrapText="1"/>
    </xf>
    <xf numFmtId="0" fontId="94" fillId="0" borderId="37" xfId="0" applyFont="1" applyBorder="1" applyAlignment="1">
      <alignment horizontal="center" vertical="top" wrapText="1"/>
    </xf>
    <xf numFmtId="0" fontId="94" fillId="0" borderId="39" xfId="0" applyFont="1" applyBorder="1" applyAlignment="1">
      <alignment horizontal="center" vertical="top" wrapText="1"/>
    </xf>
    <xf numFmtId="0" fontId="94" fillId="0" borderId="41" xfId="0" applyFont="1" applyBorder="1" applyAlignment="1">
      <alignment horizontal="center" vertical="top" wrapText="1"/>
    </xf>
    <xf numFmtId="0" fontId="94" fillId="0" borderId="42" xfId="0" applyFont="1" applyBorder="1" applyAlignment="1">
      <alignment horizontal="center" vertical="top" wrapText="1"/>
    </xf>
    <xf numFmtId="0" fontId="94" fillId="0" borderId="33" xfId="0" applyFont="1" applyBorder="1" applyAlignment="1">
      <alignment horizontal="center" vertical="top" wrapText="1"/>
    </xf>
    <xf numFmtId="0" fontId="94" fillId="0" borderId="36" xfId="0" applyFont="1" applyBorder="1" applyAlignment="1">
      <alignment horizontal="center" vertical="top" wrapText="1"/>
    </xf>
    <xf numFmtId="0" fontId="94" fillId="0" borderId="0" xfId="0" applyFont="1" applyAlignment="1">
      <alignment horizontal="left" wrapText="1"/>
    </xf>
    <xf numFmtId="2" fontId="94" fillId="0" borderId="13" xfId="0" applyNumberFormat="1" applyFont="1" applyBorder="1" applyAlignment="1">
      <alignment wrapText="1"/>
    </xf>
    <xf numFmtId="0" fontId="94" fillId="0" borderId="13" xfId="0" applyFont="1" applyBorder="1" applyAlignment="1">
      <alignment wrapText="1"/>
    </xf>
    <xf numFmtId="0" fontId="94" fillId="0" borderId="31" xfId="0" applyFont="1" applyBorder="1" applyAlignment="1">
      <alignment vertical="top" wrapText="1"/>
    </xf>
    <xf numFmtId="0" fontId="94" fillId="0" borderId="13" xfId="0" applyFont="1" applyBorder="1" applyAlignment="1">
      <alignment vertical="top" wrapText="1"/>
    </xf>
    <xf numFmtId="0" fontId="94" fillId="0" borderId="13" xfId="0" applyFont="1" applyBorder="1" applyAlignment="1">
      <alignment horizontal="center" wrapText="1"/>
    </xf>
    <xf numFmtId="49" fontId="94" fillId="0" borderId="34" xfId="0" applyNumberFormat="1" applyFont="1" applyBorder="1" applyAlignment="1">
      <alignment horizontal="center" wrapText="1"/>
    </xf>
    <xf numFmtId="2" fontId="94" fillId="0" borderId="13" xfId="0" applyNumberFormat="1" applyFont="1" applyFill="1" applyBorder="1" applyAlignment="1">
      <alignment wrapText="1"/>
    </xf>
    <xf numFmtId="0" fontId="94" fillId="0" borderId="13" xfId="0" applyFont="1" applyFill="1" applyBorder="1" applyAlignment="1">
      <alignment wrapText="1"/>
    </xf>
    <xf numFmtId="2" fontId="94" fillId="0" borderId="13" xfId="0" applyNumberFormat="1" applyFont="1" applyBorder="1" applyAlignment="1">
      <alignment vertical="top" wrapText="1"/>
    </xf>
    <xf numFmtId="0" fontId="104" fillId="0" borderId="0" xfId="0" applyFont="1" applyAlignment="1">
      <alignment horizontal="left" wrapText="1"/>
    </xf>
    <xf numFmtId="49" fontId="94" fillId="0" borderId="13" xfId="0" applyNumberFormat="1" applyFont="1" applyBorder="1" applyAlignment="1">
      <alignment horizontal="center" vertical="top" wrapText="1"/>
    </xf>
    <xf numFmtId="0" fontId="0" fillId="0" borderId="33" xfId="0" applyBorder="1" applyAlignment="1">
      <alignment horizontal="right"/>
    </xf>
    <xf numFmtId="0" fontId="0" fillId="0" borderId="33" xfId="0" applyBorder="1" applyAlignment="1">
      <alignment/>
    </xf>
  </cellXfs>
  <cellStyles count="12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- Акцент1 2" xfId="22"/>
    <cellStyle name="20% - Акцент1 2 2" xfId="23"/>
    <cellStyle name="20% - Акцент1 2 2 2" xfId="24"/>
    <cellStyle name="20% - Акцент1 2 3" xfId="25"/>
    <cellStyle name="20% - Акцент1 2 3 2" xfId="26"/>
    <cellStyle name="20% - Акцент1 2 4" xfId="27"/>
    <cellStyle name="20% - Акцент1 3" xfId="28"/>
    <cellStyle name="20% - Акцент1 3 2" xfId="29"/>
    <cellStyle name="20% — акцент2" xfId="30"/>
    <cellStyle name="20% - Акцент2 2" xfId="31"/>
    <cellStyle name="20% - Акцент2 2 2" xfId="32"/>
    <cellStyle name="20% - Акцент2 2 2 2" xfId="33"/>
    <cellStyle name="20% - Акцент2 2 3" xfId="34"/>
    <cellStyle name="20% - Акцент2 2 3 2" xfId="35"/>
    <cellStyle name="20% - Акцент2 2 4" xfId="36"/>
    <cellStyle name="20% - Акцент2 3" xfId="37"/>
    <cellStyle name="20% - Акцент2 3 2" xfId="38"/>
    <cellStyle name="20% — акцент3" xfId="39"/>
    <cellStyle name="20% - Акцент3 2" xfId="40"/>
    <cellStyle name="20% - Акцент3 2 2" xfId="41"/>
    <cellStyle name="20% - Акцент3 2 2 2" xfId="42"/>
    <cellStyle name="20% - Акцент3 2 3" xfId="43"/>
    <cellStyle name="20% - Акцент3 2 3 2" xfId="44"/>
    <cellStyle name="20% - Акцент3 2 4" xfId="45"/>
    <cellStyle name="20% - Акцент3 3" xfId="46"/>
    <cellStyle name="20% - Акцент3 3 2" xfId="47"/>
    <cellStyle name="20% — акцент4" xfId="48"/>
    <cellStyle name="20% - Акцент4 2" xfId="49"/>
    <cellStyle name="20% - Акцент4 2 2" xfId="50"/>
    <cellStyle name="20% - Акцент4 2 2 2" xfId="51"/>
    <cellStyle name="20% - Акцент4 2 3" xfId="52"/>
    <cellStyle name="20% - Акцент4 2 3 2" xfId="53"/>
    <cellStyle name="20% - Акцент4 2 4" xfId="54"/>
    <cellStyle name="20% - Акцент4 3" xfId="55"/>
    <cellStyle name="20% - Акцент4 3 2" xfId="56"/>
    <cellStyle name="20% — акцент5" xfId="57"/>
    <cellStyle name="20% - Акцент5 2" xfId="58"/>
    <cellStyle name="20% - Акцент5 2 2" xfId="59"/>
    <cellStyle name="20% - Акцент5 2 2 2" xfId="60"/>
    <cellStyle name="20% - Акцент5 2 3" xfId="61"/>
    <cellStyle name="20% - Акцент5 2 3 2" xfId="62"/>
    <cellStyle name="20% - Акцент5 2 4" xfId="63"/>
    <cellStyle name="20% - Акцент5 3" xfId="64"/>
    <cellStyle name="20% - Акцент5 3 2" xfId="65"/>
    <cellStyle name="20% — акцент6" xfId="66"/>
    <cellStyle name="20% - Акцент6 2" xfId="67"/>
    <cellStyle name="20% - Акцент6 2 2" xfId="68"/>
    <cellStyle name="20% - Акцент6 2 2 2" xfId="69"/>
    <cellStyle name="20% - Акцент6 2 3" xfId="70"/>
    <cellStyle name="20% - Акцент6 2 3 2" xfId="71"/>
    <cellStyle name="20% - Акцент6 2 4" xfId="72"/>
    <cellStyle name="20% - Акцент6 3" xfId="73"/>
    <cellStyle name="20% - Акцент6 3 2" xfId="74"/>
    <cellStyle name="40% - Accent1" xfId="75"/>
    <cellStyle name="40% - Accent2" xfId="76"/>
    <cellStyle name="40% - Accent3" xfId="77"/>
    <cellStyle name="40% - Accent4" xfId="78"/>
    <cellStyle name="40% - Accent5" xfId="79"/>
    <cellStyle name="40% - Accent6" xfId="80"/>
    <cellStyle name="40% — акцент1" xfId="81"/>
    <cellStyle name="40% - Акцент1 2" xfId="82"/>
    <cellStyle name="40% - Акцент1 2 2" xfId="83"/>
    <cellStyle name="40% - Акцент1 2 2 2" xfId="84"/>
    <cellStyle name="40% - Акцент1 2 3" xfId="85"/>
    <cellStyle name="40% - Акцент1 2 3 2" xfId="86"/>
    <cellStyle name="40% - Акцент1 2 4" xfId="87"/>
    <cellStyle name="40% - Акцент1 3" xfId="88"/>
    <cellStyle name="40% - Акцент1 3 2" xfId="89"/>
    <cellStyle name="40% — акцент2" xfId="90"/>
    <cellStyle name="40% - Акцент2 2" xfId="91"/>
    <cellStyle name="40% - Акцент2 2 2" xfId="92"/>
    <cellStyle name="40% - Акцент2 2 2 2" xfId="93"/>
    <cellStyle name="40% - Акцент2 2 3" xfId="94"/>
    <cellStyle name="40% - Акцент2 2 3 2" xfId="95"/>
    <cellStyle name="40% - Акцент2 2 4" xfId="96"/>
    <cellStyle name="40% - Акцент2 3" xfId="97"/>
    <cellStyle name="40% - Акцент2 3 2" xfId="98"/>
    <cellStyle name="40% — акцент3" xfId="99"/>
    <cellStyle name="40% - Акцент3 2" xfId="100"/>
    <cellStyle name="40% - Акцент3 2 2" xfId="101"/>
    <cellStyle name="40% - Акцент3 2 2 2" xfId="102"/>
    <cellStyle name="40% - Акцент3 2 3" xfId="103"/>
    <cellStyle name="40% - Акцент3 2 3 2" xfId="104"/>
    <cellStyle name="40% - Акцент3 2 4" xfId="105"/>
    <cellStyle name="40% - Акцент3 3" xfId="106"/>
    <cellStyle name="40% - Акцент3 3 2" xfId="107"/>
    <cellStyle name="40% — акцент4" xfId="108"/>
    <cellStyle name="40% - Акцент4 2" xfId="109"/>
    <cellStyle name="40% - Акцент4 2 2" xfId="110"/>
    <cellStyle name="40% - Акцент4 2 2 2" xfId="111"/>
    <cellStyle name="40% - Акцент4 2 3" xfId="112"/>
    <cellStyle name="40% - Акцент4 2 3 2" xfId="113"/>
    <cellStyle name="40% - Акцент4 2 4" xfId="114"/>
    <cellStyle name="40% - Акцент4 3" xfId="115"/>
    <cellStyle name="40% - Акцент4 3 2" xfId="116"/>
    <cellStyle name="40% — акцент5" xfId="117"/>
    <cellStyle name="40% - Акцент5 2" xfId="118"/>
    <cellStyle name="40% - Акцент5 2 2" xfId="119"/>
    <cellStyle name="40% - Акцент5 2 2 2" xfId="120"/>
    <cellStyle name="40% - Акцент5 2 3" xfId="121"/>
    <cellStyle name="40% - Акцент5 2 3 2" xfId="122"/>
    <cellStyle name="40% - Акцент5 2 4" xfId="123"/>
    <cellStyle name="40% - Акцент5 3" xfId="124"/>
    <cellStyle name="40% - Акцент5 3 2" xfId="125"/>
    <cellStyle name="40% — акцент6" xfId="126"/>
    <cellStyle name="40% - Акцент6 2" xfId="127"/>
    <cellStyle name="40% - Акцент6 2 2" xfId="128"/>
    <cellStyle name="40% - Акцент6 2 2 2" xfId="129"/>
    <cellStyle name="40% - Акцент6 2 3" xfId="130"/>
    <cellStyle name="40% - Акцент6 2 3 2" xfId="131"/>
    <cellStyle name="40% - Акцент6 2 4" xfId="132"/>
    <cellStyle name="40% - Акцент6 3" xfId="133"/>
    <cellStyle name="40% - Акцент6 3 2" xfId="134"/>
    <cellStyle name="60% - Accent1" xfId="135"/>
    <cellStyle name="60% - Accent2" xfId="136"/>
    <cellStyle name="60% - Accent3" xfId="137"/>
    <cellStyle name="60% - Accent4" xfId="138"/>
    <cellStyle name="60% - Accent5" xfId="139"/>
    <cellStyle name="60% - Accent6" xfId="140"/>
    <cellStyle name="60% — акцент1" xfId="141"/>
    <cellStyle name="60% - Акцент1 2" xfId="142"/>
    <cellStyle name="60% - Акцент1 2 2" xfId="143"/>
    <cellStyle name="60% - Акцент1 2 2 2" xfId="144"/>
    <cellStyle name="60% - Акцент1 2 3" xfId="145"/>
    <cellStyle name="60% - Акцент1 2 3 2" xfId="146"/>
    <cellStyle name="60% - Акцент1 2 4" xfId="147"/>
    <cellStyle name="60% - Акцент1 3" xfId="148"/>
    <cellStyle name="60% - Акцент1 3 2" xfId="149"/>
    <cellStyle name="60% — акцент2" xfId="150"/>
    <cellStyle name="60% - Акцент2 2" xfId="151"/>
    <cellStyle name="60% - Акцент2 2 2" xfId="152"/>
    <cellStyle name="60% - Акцент2 2 2 2" xfId="153"/>
    <cellStyle name="60% - Акцент2 2 3" xfId="154"/>
    <cellStyle name="60% - Акцент2 2 3 2" xfId="155"/>
    <cellStyle name="60% - Акцент2 2 4" xfId="156"/>
    <cellStyle name="60% - Акцент2 3" xfId="157"/>
    <cellStyle name="60% - Акцент2 3 2" xfId="158"/>
    <cellStyle name="60% — акцент3" xfId="159"/>
    <cellStyle name="60% - Акцент3 2" xfId="160"/>
    <cellStyle name="60% - Акцент3 2 2" xfId="161"/>
    <cellStyle name="60% - Акцент3 2 2 2" xfId="162"/>
    <cellStyle name="60% - Акцент3 2 3" xfId="163"/>
    <cellStyle name="60% - Акцент3 2 3 2" xfId="164"/>
    <cellStyle name="60% - Акцент3 2 4" xfId="165"/>
    <cellStyle name="60% - Акцент3 3" xfId="166"/>
    <cellStyle name="60% - Акцент3 3 2" xfId="167"/>
    <cellStyle name="60% — акцент4" xfId="168"/>
    <cellStyle name="60% - Акцент4 2" xfId="169"/>
    <cellStyle name="60% - Акцент4 2 2" xfId="170"/>
    <cellStyle name="60% - Акцент4 2 2 2" xfId="171"/>
    <cellStyle name="60% - Акцент4 2 3" xfId="172"/>
    <cellStyle name="60% - Акцент4 2 3 2" xfId="173"/>
    <cellStyle name="60% - Акцент4 2 4" xfId="174"/>
    <cellStyle name="60% - Акцент4 3" xfId="175"/>
    <cellStyle name="60% - Акцент4 3 2" xfId="176"/>
    <cellStyle name="60% — акцент5" xfId="177"/>
    <cellStyle name="60% - Акцент5 2" xfId="178"/>
    <cellStyle name="60% - Акцент5 2 2" xfId="179"/>
    <cellStyle name="60% - Акцент5 2 2 2" xfId="180"/>
    <cellStyle name="60% - Акцент5 2 3" xfId="181"/>
    <cellStyle name="60% - Акцент5 2 3 2" xfId="182"/>
    <cellStyle name="60% - Акцент5 2 4" xfId="183"/>
    <cellStyle name="60% - Акцент5 3" xfId="184"/>
    <cellStyle name="60% - Акцент5 3 2" xfId="185"/>
    <cellStyle name="60% — акцент6" xfId="186"/>
    <cellStyle name="60% - Акцент6 2" xfId="187"/>
    <cellStyle name="60% - Акцент6 2 2" xfId="188"/>
    <cellStyle name="60% - Акцент6 2 2 2" xfId="189"/>
    <cellStyle name="60% - Акцент6 2 3" xfId="190"/>
    <cellStyle name="60% - Акцент6 2 3 2" xfId="191"/>
    <cellStyle name="60% - Акцент6 2 4" xfId="192"/>
    <cellStyle name="60% - Акцент6 3" xfId="193"/>
    <cellStyle name="60% - Акцент6 3 2" xfId="194"/>
    <cellStyle name="Accent1" xfId="195"/>
    <cellStyle name="Accent1 - 20%" xfId="196"/>
    <cellStyle name="Accent1 - 20% 2" xfId="197"/>
    <cellStyle name="Accent1 - 40%" xfId="198"/>
    <cellStyle name="Accent1 - 40% 2" xfId="199"/>
    <cellStyle name="Accent1 - 60%" xfId="200"/>
    <cellStyle name="Accent1 - 60% 2" xfId="201"/>
    <cellStyle name="Accent2" xfId="202"/>
    <cellStyle name="Accent2 - 20%" xfId="203"/>
    <cellStyle name="Accent2 - 20% 2" xfId="204"/>
    <cellStyle name="Accent2 - 40%" xfId="205"/>
    <cellStyle name="Accent2 - 40% 2" xfId="206"/>
    <cellStyle name="Accent2 - 60%" xfId="207"/>
    <cellStyle name="Accent2 - 60% 2" xfId="208"/>
    <cellStyle name="Accent3" xfId="209"/>
    <cellStyle name="Accent3 - 20%" xfId="210"/>
    <cellStyle name="Accent3 - 20% 2" xfId="211"/>
    <cellStyle name="Accent3 - 40%" xfId="212"/>
    <cellStyle name="Accent3 - 40% 2" xfId="213"/>
    <cellStyle name="Accent3 - 60%" xfId="214"/>
    <cellStyle name="Accent3 - 60% 2" xfId="215"/>
    <cellStyle name="Accent3_Многодетные " xfId="216"/>
    <cellStyle name="Accent4" xfId="217"/>
    <cellStyle name="Accent4 - 20%" xfId="218"/>
    <cellStyle name="Accent4 - 20% 2" xfId="219"/>
    <cellStyle name="Accent4 - 40%" xfId="220"/>
    <cellStyle name="Accent4 - 40% 2" xfId="221"/>
    <cellStyle name="Accent4 - 60%" xfId="222"/>
    <cellStyle name="Accent4 - 60% 2" xfId="223"/>
    <cellStyle name="Accent4_Многодетные " xfId="224"/>
    <cellStyle name="Accent5" xfId="225"/>
    <cellStyle name="Accent5 - 20%" xfId="226"/>
    <cellStyle name="Accent5 - 20% 2" xfId="227"/>
    <cellStyle name="Accent5 - 40%" xfId="228"/>
    <cellStyle name="Accent5 - 60%" xfId="229"/>
    <cellStyle name="Accent5 - 60% 2" xfId="230"/>
    <cellStyle name="Accent5_Многодетные " xfId="231"/>
    <cellStyle name="Accent6" xfId="232"/>
    <cellStyle name="Accent6 - 20%" xfId="233"/>
    <cellStyle name="Accent6 - 40%" xfId="234"/>
    <cellStyle name="Accent6 - 40% 2" xfId="235"/>
    <cellStyle name="Accent6 - 60%" xfId="236"/>
    <cellStyle name="Accent6 - 60% 2" xfId="237"/>
    <cellStyle name="Accent6_Многодетные " xfId="238"/>
    <cellStyle name="Bad" xfId="239"/>
    <cellStyle name="Calculation" xfId="240"/>
    <cellStyle name="Check Cell" xfId="241"/>
    <cellStyle name="Emphasis 1" xfId="242"/>
    <cellStyle name="Emphasis 1 2" xfId="243"/>
    <cellStyle name="Emphasis 2" xfId="244"/>
    <cellStyle name="Emphasis 2 2" xfId="245"/>
    <cellStyle name="Emphasis 3" xfId="246"/>
    <cellStyle name="Excel Built-in Normal" xfId="247"/>
    <cellStyle name="Excel Built-in Normal 2" xfId="248"/>
    <cellStyle name="Explanatory Text" xfId="249"/>
    <cellStyle name="Good" xfId="250"/>
    <cellStyle name="Heading 1" xfId="251"/>
    <cellStyle name="Heading 2" xfId="252"/>
    <cellStyle name="Heading 3" xfId="253"/>
    <cellStyle name="Heading 4" xfId="254"/>
    <cellStyle name="Input" xfId="255"/>
    <cellStyle name="Linked Cell" xfId="256"/>
    <cellStyle name="Neutral" xfId="257"/>
    <cellStyle name="Normal_TMP_1" xfId="258"/>
    <cellStyle name="Note" xfId="259"/>
    <cellStyle name="Output" xfId="260"/>
    <cellStyle name="SAPBEXaggData" xfId="261"/>
    <cellStyle name="SAPBEXaggData 2" xfId="262"/>
    <cellStyle name="SAPBEXaggDataEmph" xfId="263"/>
    <cellStyle name="SAPBEXaggDataEmph 2" xfId="264"/>
    <cellStyle name="SAPBEXaggItem" xfId="265"/>
    <cellStyle name="SAPBEXaggItem 2" xfId="266"/>
    <cellStyle name="SAPBEXaggItemX" xfId="267"/>
    <cellStyle name="SAPBEXaggItemX 2" xfId="268"/>
    <cellStyle name="SAPBEXchaText" xfId="269"/>
    <cellStyle name="SAPBEXchaText 2" xfId="270"/>
    <cellStyle name="SAPBEXexcBad7" xfId="271"/>
    <cellStyle name="SAPBEXexcBad7 2" xfId="272"/>
    <cellStyle name="SAPBEXexcBad8" xfId="273"/>
    <cellStyle name="SAPBEXexcBad8 2" xfId="274"/>
    <cellStyle name="SAPBEXexcBad9" xfId="275"/>
    <cellStyle name="SAPBEXexcBad9 2" xfId="276"/>
    <cellStyle name="SAPBEXexcCritical4" xfId="277"/>
    <cellStyle name="SAPBEXexcCritical4 2" xfId="278"/>
    <cellStyle name="SAPBEXexcCritical5" xfId="279"/>
    <cellStyle name="SAPBEXexcCritical5 2" xfId="280"/>
    <cellStyle name="SAPBEXexcCritical6" xfId="281"/>
    <cellStyle name="SAPBEXexcCritical6 2" xfId="282"/>
    <cellStyle name="SAPBEXexcGood1" xfId="283"/>
    <cellStyle name="SAPBEXexcGood1 2" xfId="284"/>
    <cellStyle name="SAPBEXexcGood2" xfId="285"/>
    <cellStyle name="SAPBEXexcGood2 2" xfId="286"/>
    <cellStyle name="SAPBEXexcGood3" xfId="287"/>
    <cellStyle name="SAPBEXexcGood3 2" xfId="288"/>
    <cellStyle name="SAPBEXfilterDrill" xfId="289"/>
    <cellStyle name="SAPBEXfilterDrill 2" xfId="290"/>
    <cellStyle name="SAPBEXfilterItem" xfId="291"/>
    <cellStyle name="SAPBEXfilterItem 2" xfId="292"/>
    <cellStyle name="SAPBEXfilterText" xfId="293"/>
    <cellStyle name="SAPBEXfilterText 2" xfId="294"/>
    <cellStyle name="SAPBEXformats" xfId="295"/>
    <cellStyle name="SAPBEXformats 2" xfId="296"/>
    <cellStyle name="SAPBEXheaderItem" xfId="297"/>
    <cellStyle name="SAPBEXheaderItem 2" xfId="298"/>
    <cellStyle name="SAPBEXheaderText" xfId="299"/>
    <cellStyle name="SAPBEXheaderText 2" xfId="300"/>
    <cellStyle name="SAPBEXHLevel0" xfId="301"/>
    <cellStyle name="SAPBEXHLevel0 2" xfId="302"/>
    <cellStyle name="SAPBEXHLevel0X" xfId="303"/>
    <cellStyle name="SAPBEXHLevel0X 2" xfId="304"/>
    <cellStyle name="SAPBEXHLevel0X 3" xfId="305"/>
    <cellStyle name="SAPBEXHLevel1" xfId="306"/>
    <cellStyle name="SAPBEXHLevel1 2" xfId="307"/>
    <cellStyle name="SAPBEXHLevel1X" xfId="308"/>
    <cellStyle name="SAPBEXHLevel1X 2" xfId="309"/>
    <cellStyle name="SAPBEXHLevel1X 3" xfId="310"/>
    <cellStyle name="SAPBEXHLevel2" xfId="311"/>
    <cellStyle name="SAPBEXHLevel2 2" xfId="312"/>
    <cellStyle name="SAPBEXHLevel2X" xfId="313"/>
    <cellStyle name="SAPBEXHLevel2X 2" xfId="314"/>
    <cellStyle name="SAPBEXHLevel2X 3" xfId="315"/>
    <cellStyle name="SAPBEXHLevel3" xfId="316"/>
    <cellStyle name="SAPBEXHLevel3 2" xfId="317"/>
    <cellStyle name="SAPBEXHLevel3X" xfId="318"/>
    <cellStyle name="SAPBEXHLevel3X 2" xfId="319"/>
    <cellStyle name="SAPBEXHLevel3X 3" xfId="320"/>
    <cellStyle name="SAPBEXinputData" xfId="321"/>
    <cellStyle name="SAPBEXinputData 2" xfId="322"/>
    <cellStyle name="SAPBEXinputData 3" xfId="323"/>
    <cellStyle name="SAPBEXItemHeader" xfId="324"/>
    <cellStyle name="SAPBEXresData" xfId="325"/>
    <cellStyle name="SAPBEXresData 2" xfId="326"/>
    <cellStyle name="SAPBEXresDataEmph" xfId="327"/>
    <cellStyle name="SAPBEXresDataEmph 2" xfId="328"/>
    <cellStyle name="SAPBEXresItem" xfId="329"/>
    <cellStyle name="SAPBEXresItem 2" xfId="330"/>
    <cellStyle name="SAPBEXresItemX" xfId="331"/>
    <cellStyle name="SAPBEXresItemX 2" xfId="332"/>
    <cellStyle name="SAPBEXstdData" xfId="333"/>
    <cellStyle name="SAPBEXstdData 2" xfId="334"/>
    <cellStyle name="SAPBEXstdData 2 2" xfId="335"/>
    <cellStyle name="SAPBEXstdDataEmph" xfId="336"/>
    <cellStyle name="SAPBEXstdDataEmph 2" xfId="337"/>
    <cellStyle name="SAPBEXstdItem" xfId="338"/>
    <cellStyle name="SAPBEXstdItem 2" xfId="339"/>
    <cellStyle name="SAPBEXstdItem 3" xfId="340"/>
    <cellStyle name="SAPBEXstdItem 4" xfId="341"/>
    <cellStyle name="SAPBEXstdItemX" xfId="342"/>
    <cellStyle name="SAPBEXstdItemX 2" xfId="343"/>
    <cellStyle name="SAPBEXtitle" xfId="344"/>
    <cellStyle name="SAPBEXtitle 2" xfId="345"/>
    <cellStyle name="SAPBEXunassignedItem" xfId="346"/>
    <cellStyle name="SAPBEXundefined" xfId="347"/>
    <cellStyle name="SAPBEXundefined 2" xfId="348"/>
    <cellStyle name="Sheet Title" xfId="349"/>
    <cellStyle name="Title" xfId="350"/>
    <cellStyle name="Total" xfId="351"/>
    <cellStyle name="Warning Text" xfId="352"/>
    <cellStyle name="Акцент1" xfId="353"/>
    <cellStyle name="Акцент1 2" xfId="354"/>
    <cellStyle name="Акцент1 2 2" xfId="355"/>
    <cellStyle name="Акцент1 2 2 2" xfId="356"/>
    <cellStyle name="Акцент1 2 3" xfId="357"/>
    <cellStyle name="Акцент1 2 3 2" xfId="358"/>
    <cellStyle name="Акцент1 2 4" xfId="359"/>
    <cellStyle name="Акцент1 3" xfId="360"/>
    <cellStyle name="Акцент1 3 2" xfId="361"/>
    <cellStyle name="Акцент2" xfId="362"/>
    <cellStyle name="Акцент2 2" xfId="363"/>
    <cellStyle name="Акцент2 2 2" xfId="364"/>
    <cellStyle name="Акцент2 2 2 2" xfId="365"/>
    <cellStyle name="Акцент2 2 3" xfId="366"/>
    <cellStyle name="Акцент2 2 3 2" xfId="367"/>
    <cellStyle name="Акцент2 2 4" xfId="368"/>
    <cellStyle name="Акцент2 3" xfId="369"/>
    <cellStyle name="Акцент2 3 2" xfId="370"/>
    <cellStyle name="Акцент3" xfId="371"/>
    <cellStyle name="Акцент3 2" xfId="372"/>
    <cellStyle name="Акцент3 2 2" xfId="373"/>
    <cellStyle name="Акцент3 2 2 2" xfId="374"/>
    <cellStyle name="Акцент3 2 3" xfId="375"/>
    <cellStyle name="Акцент3 2 3 2" xfId="376"/>
    <cellStyle name="Акцент3 2 4" xfId="377"/>
    <cellStyle name="Акцент3 3" xfId="378"/>
    <cellStyle name="Акцент3 3 2" xfId="379"/>
    <cellStyle name="Акцент4" xfId="380"/>
    <cellStyle name="Акцент4 2" xfId="381"/>
    <cellStyle name="Акцент4 2 2" xfId="382"/>
    <cellStyle name="Акцент4 2 2 2" xfId="383"/>
    <cellStyle name="Акцент4 2 3" xfId="384"/>
    <cellStyle name="Акцент4 2 3 2" xfId="385"/>
    <cellStyle name="Акцент4 2 4" xfId="386"/>
    <cellStyle name="Акцент4 3" xfId="387"/>
    <cellStyle name="Акцент4 3 2" xfId="388"/>
    <cellStyle name="Акцент5" xfId="389"/>
    <cellStyle name="Акцент5 2" xfId="390"/>
    <cellStyle name="Акцент5 2 2" xfId="391"/>
    <cellStyle name="Акцент5 2 2 2" xfId="392"/>
    <cellStyle name="Акцент5 2 3" xfId="393"/>
    <cellStyle name="Акцент5 2 3 2" xfId="394"/>
    <cellStyle name="Акцент5 2 4" xfId="395"/>
    <cellStyle name="Акцент5 3" xfId="396"/>
    <cellStyle name="Акцент5 3 2" xfId="397"/>
    <cellStyle name="Акцент6" xfId="398"/>
    <cellStyle name="Акцент6 2" xfId="399"/>
    <cellStyle name="Акцент6 2 2" xfId="400"/>
    <cellStyle name="Акцент6 2 2 2" xfId="401"/>
    <cellStyle name="Акцент6 2 3" xfId="402"/>
    <cellStyle name="Акцент6 2 3 2" xfId="403"/>
    <cellStyle name="Акцент6 2 4" xfId="404"/>
    <cellStyle name="Акцент6 3" xfId="405"/>
    <cellStyle name="Акцент6 3 2" xfId="406"/>
    <cellStyle name="Ввод " xfId="407"/>
    <cellStyle name="Ввод  2" xfId="408"/>
    <cellStyle name="Ввод  2 2" xfId="409"/>
    <cellStyle name="Ввод  2 2 2" xfId="410"/>
    <cellStyle name="Ввод  2 3" xfId="411"/>
    <cellStyle name="Ввод  2 3 2" xfId="412"/>
    <cellStyle name="Ввод  2 4" xfId="413"/>
    <cellStyle name="Ввод  3" xfId="414"/>
    <cellStyle name="Ввод  3 2" xfId="415"/>
    <cellStyle name="Вывод" xfId="416"/>
    <cellStyle name="Вывод 2" xfId="417"/>
    <cellStyle name="Вывод 2 2" xfId="418"/>
    <cellStyle name="Вывод 2 2 2" xfId="419"/>
    <cellStyle name="Вывод 2 3" xfId="420"/>
    <cellStyle name="Вывод 2 3 2" xfId="421"/>
    <cellStyle name="Вывод 2 4" xfId="422"/>
    <cellStyle name="Вывод 3" xfId="423"/>
    <cellStyle name="Вывод 3 2" xfId="424"/>
    <cellStyle name="Вычисление" xfId="425"/>
    <cellStyle name="Вычисление 2" xfId="426"/>
    <cellStyle name="Вычисление 2 2" xfId="427"/>
    <cellStyle name="Вычисление 2 2 2" xfId="428"/>
    <cellStyle name="Вычисление 2 3" xfId="429"/>
    <cellStyle name="Вычисление 2 3 2" xfId="430"/>
    <cellStyle name="Вычисление 2 4" xfId="431"/>
    <cellStyle name="Вычисление 3" xfId="432"/>
    <cellStyle name="Вычисление 3 2" xfId="433"/>
    <cellStyle name="Hyperlink" xfId="434"/>
    <cellStyle name="Currency" xfId="435"/>
    <cellStyle name="Currency [0]" xfId="436"/>
    <cellStyle name="Денежный 2" xfId="437"/>
    <cellStyle name="Денежный 3" xfId="438"/>
    <cellStyle name="Денежный 4" xfId="439"/>
    <cellStyle name="Заголовок 1" xfId="440"/>
    <cellStyle name="Заголовок 1 2" xfId="441"/>
    <cellStyle name="Заголовок 1 2 2" xfId="442"/>
    <cellStyle name="Заголовок 1 3" xfId="443"/>
    <cellStyle name="Заголовок 1 3 2" xfId="444"/>
    <cellStyle name="Заголовок 2" xfId="445"/>
    <cellStyle name="Заголовок 2 2" xfId="446"/>
    <cellStyle name="Заголовок 2 2 2" xfId="447"/>
    <cellStyle name="Заголовок 2 3" xfId="448"/>
    <cellStyle name="Заголовок 2 3 2" xfId="449"/>
    <cellStyle name="Заголовок 3" xfId="450"/>
    <cellStyle name="Заголовок 3 2" xfId="451"/>
    <cellStyle name="Заголовок 3 2 2" xfId="452"/>
    <cellStyle name="Заголовок 3 3" xfId="453"/>
    <cellStyle name="Заголовок 3 3 2" xfId="454"/>
    <cellStyle name="Заголовок 4" xfId="455"/>
    <cellStyle name="Заголовок 4 2" xfId="456"/>
    <cellStyle name="Заголовок 4 2 2" xfId="457"/>
    <cellStyle name="Заголовок 4 3" xfId="458"/>
    <cellStyle name="Заголовок 4 3 2" xfId="459"/>
    <cellStyle name="Итог" xfId="460"/>
    <cellStyle name="Итог 2" xfId="461"/>
    <cellStyle name="Итог 2 2" xfId="462"/>
    <cellStyle name="Итог 3" xfId="463"/>
    <cellStyle name="Итог 3 2" xfId="464"/>
    <cellStyle name="Контрольная ячейка" xfId="465"/>
    <cellStyle name="Контрольная ячейка 2" xfId="466"/>
    <cellStyle name="Контрольная ячейка 2 2" xfId="467"/>
    <cellStyle name="Контрольная ячейка 2 2 2" xfId="468"/>
    <cellStyle name="Контрольная ячейка 2 3" xfId="469"/>
    <cellStyle name="Контрольная ячейка 2 3 2" xfId="470"/>
    <cellStyle name="Контрольная ячейка 2 4" xfId="471"/>
    <cellStyle name="Контрольная ячейка 3" xfId="472"/>
    <cellStyle name="Контрольная ячейка 3 2" xfId="473"/>
    <cellStyle name="Название" xfId="474"/>
    <cellStyle name="Название 2" xfId="475"/>
    <cellStyle name="Название 2 2" xfId="476"/>
    <cellStyle name="Название 3" xfId="477"/>
    <cellStyle name="Название 3 2" xfId="478"/>
    <cellStyle name="Нейтральный" xfId="479"/>
    <cellStyle name="Нейтральный 2" xfId="480"/>
    <cellStyle name="Нейтральный 2 2" xfId="481"/>
    <cellStyle name="Нейтральный 2 2 2" xfId="482"/>
    <cellStyle name="Нейтральный 2 3" xfId="483"/>
    <cellStyle name="Нейтральный 2 3 2" xfId="484"/>
    <cellStyle name="Нейтральный 2 4" xfId="485"/>
    <cellStyle name="Нейтральный 3" xfId="486"/>
    <cellStyle name="Нейтральный 3 2" xfId="487"/>
    <cellStyle name="Обычный 10" xfId="488"/>
    <cellStyle name="Обычный 10 2" xfId="489"/>
    <cellStyle name="Обычный 10_412 Формы для зп на 2016 год  приложение-расчет" xfId="490"/>
    <cellStyle name="Обычный 11" xfId="491"/>
    <cellStyle name="Обычный 12" xfId="492"/>
    <cellStyle name="Обычный 13" xfId="493"/>
    <cellStyle name="Обычный 14" xfId="494"/>
    <cellStyle name="Обычный 14 10" xfId="495"/>
    <cellStyle name="Обычный 14 11" xfId="496"/>
    <cellStyle name="Обычный 14 12" xfId="497"/>
    <cellStyle name="Обычный 14 13" xfId="498"/>
    <cellStyle name="Обычный 14 14" xfId="499"/>
    <cellStyle name="Обычный 14 15" xfId="500"/>
    <cellStyle name="Обычный 14 16" xfId="501"/>
    <cellStyle name="Обычный 14 17" xfId="502"/>
    <cellStyle name="Обычный 14 18" xfId="503"/>
    <cellStyle name="Обычный 14 19" xfId="504"/>
    <cellStyle name="Обычный 14 2" xfId="505"/>
    <cellStyle name="Обычный 14 20" xfId="506"/>
    <cellStyle name="Обычный 14 21" xfId="507"/>
    <cellStyle name="Обычный 14 3" xfId="508"/>
    <cellStyle name="Обычный 14 4" xfId="509"/>
    <cellStyle name="Обычный 14 5" xfId="510"/>
    <cellStyle name="Обычный 14 6" xfId="511"/>
    <cellStyle name="Обычный 14 7" xfId="512"/>
    <cellStyle name="Обычный 14 8" xfId="513"/>
    <cellStyle name="Обычный 14 9" xfId="514"/>
    <cellStyle name="Обычный 15" xfId="515"/>
    <cellStyle name="Обычный 15 10" xfId="516"/>
    <cellStyle name="Обычный 15 11" xfId="517"/>
    <cellStyle name="Обычный 15 12" xfId="518"/>
    <cellStyle name="Обычный 15 13" xfId="519"/>
    <cellStyle name="Обычный 15 14" xfId="520"/>
    <cellStyle name="Обычный 15 15" xfId="521"/>
    <cellStyle name="Обычный 15 16" xfId="522"/>
    <cellStyle name="Обычный 15 17" xfId="523"/>
    <cellStyle name="Обычный 15 18" xfId="524"/>
    <cellStyle name="Обычный 15 19" xfId="525"/>
    <cellStyle name="Обычный 15 2" xfId="526"/>
    <cellStyle name="Обычный 15 20" xfId="527"/>
    <cellStyle name="Обычный 15 21" xfId="528"/>
    <cellStyle name="Обычный 15 3" xfId="529"/>
    <cellStyle name="Обычный 15 4" xfId="530"/>
    <cellStyle name="Обычный 15 5" xfId="531"/>
    <cellStyle name="Обычный 15 6" xfId="532"/>
    <cellStyle name="Обычный 15 7" xfId="533"/>
    <cellStyle name="Обычный 15 8" xfId="534"/>
    <cellStyle name="Обычный 15 9" xfId="535"/>
    <cellStyle name="Обычный 16" xfId="536"/>
    <cellStyle name="Обычный 17" xfId="537"/>
    <cellStyle name="Обычный 17 10" xfId="538"/>
    <cellStyle name="Обычный 17 11" xfId="539"/>
    <cellStyle name="Обычный 17 12" xfId="540"/>
    <cellStyle name="Обычный 17 13" xfId="541"/>
    <cellStyle name="Обычный 17 14" xfId="542"/>
    <cellStyle name="Обычный 17 15" xfId="543"/>
    <cellStyle name="Обычный 17 16" xfId="544"/>
    <cellStyle name="Обычный 17 17" xfId="545"/>
    <cellStyle name="Обычный 17 18" xfId="546"/>
    <cellStyle name="Обычный 17 19" xfId="547"/>
    <cellStyle name="Обычный 17 2" xfId="548"/>
    <cellStyle name="Обычный 17 20" xfId="549"/>
    <cellStyle name="Обычный 17 21" xfId="550"/>
    <cellStyle name="Обычный 17 3" xfId="551"/>
    <cellStyle name="Обычный 17 4" xfId="552"/>
    <cellStyle name="Обычный 17 5" xfId="553"/>
    <cellStyle name="Обычный 17 6" xfId="554"/>
    <cellStyle name="Обычный 17 7" xfId="555"/>
    <cellStyle name="Обычный 17 8" xfId="556"/>
    <cellStyle name="Обычный 17 9" xfId="557"/>
    <cellStyle name="Обычный 18" xfId="558"/>
    <cellStyle name="Обычный 18 10" xfId="559"/>
    <cellStyle name="Обычный 18 11" xfId="560"/>
    <cellStyle name="Обычный 18 12" xfId="561"/>
    <cellStyle name="Обычный 18 13" xfId="562"/>
    <cellStyle name="Обычный 18 14" xfId="563"/>
    <cellStyle name="Обычный 18 15" xfId="564"/>
    <cellStyle name="Обычный 18 16" xfId="565"/>
    <cellStyle name="Обычный 18 17" xfId="566"/>
    <cellStyle name="Обычный 18 18" xfId="567"/>
    <cellStyle name="Обычный 18 19" xfId="568"/>
    <cellStyle name="Обычный 18 2" xfId="569"/>
    <cellStyle name="Обычный 18 20" xfId="570"/>
    <cellStyle name="Обычный 18 21" xfId="571"/>
    <cellStyle name="Обычный 18 22" xfId="572"/>
    <cellStyle name="Обычный 18 3" xfId="573"/>
    <cellStyle name="Обычный 18 4" xfId="574"/>
    <cellStyle name="Обычный 18 5" xfId="575"/>
    <cellStyle name="Обычный 18 6" xfId="576"/>
    <cellStyle name="Обычный 18 7" xfId="577"/>
    <cellStyle name="Обычный 18 8" xfId="578"/>
    <cellStyle name="Обычный 18 9" xfId="579"/>
    <cellStyle name="Обычный 2" xfId="580"/>
    <cellStyle name="Обычный 2 10" xfId="581"/>
    <cellStyle name="Обычный 2 100" xfId="582"/>
    <cellStyle name="Обычный 2 101" xfId="583"/>
    <cellStyle name="Обычный 2 102" xfId="584"/>
    <cellStyle name="Обычный 2 103" xfId="585"/>
    <cellStyle name="Обычный 2 104" xfId="586"/>
    <cellStyle name="Обычный 2 105" xfId="587"/>
    <cellStyle name="Обычный 2 106" xfId="588"/>
    <cellStyle name="Обычный 2 107" xfId="589"/>
    <cellStyle name="Обычный 2 108" xfId="590"/>
    <cellStyle name="Обычный 2 109" xfId="591"/>
    <cellStyle name="Обычный 2 11" xfId="592"/>
    <cellStyle name="Обычный 2 110" xfId="593"/>
    <cellStyle name="Обычный 2 111" xfId="594"/>
    <cellStyle name="Обычный 2 112" xfId="595"/>
    <cellStyle name="Обычный 2 113" xfId="596"/>
    <cellStyle name="Обычный 2 114" xfId="597"/>
    <cellStyle name="Обычный 2 12" xfId="598"/>
    <cellStyle name="Обычный 2 13" xfId="599"/>
    <cellStyle name="Обычный 2 14" xfId="600"/>
    <cellStyle name="Обычный 2 15" xfId="601"/>
    <cellStyle name="Обычный 2 16" xfId="602"/>
    <cellStyle name="Обычный 2 17" xfId="603"/>
    <cellStyle name="Обычный 2 18" xfId="604"/>
    <cellStyle name="Обычный 2 19" xfId="605"/>
    <cellStyle name="Обычный 2 2" xfId="606"/>
    <cellStyle name="Обычный 2 2 2" xfId="607"/>
    <cellStyle name="Обычный 2 2 2 2" xfId="608"/>
    <cellStyle name="Обычный 2 2 2 3" xfId="609"/>
    <cellStyle name="Обычный 2 2 3" xfId="610"/>
    <cellStyle name="Обычный 2 2_15.12.17 Расчет обоснование к плану ФХД-2018" xfId="611"/>
    <cellStyle name="Обычный 2 20" xfId="612"/>
    <cellStyle name="Обычный 2 21" xfId="613"/>
    <cellStyle name="Обычный 2 22" xfId="614"/>
    <cellStyle name="Обычный 2 23" xfId="615"/>
    <cellStyle name="Обычный 2 24" xfId="616"/>
    <cellStyle name="Обычный 2 25" xfId="617"/>
    <cellStyle name="Обычный 2 26" xfId="618"/>
    <cellStyle name="Обычный 2 27" xfId="619"/>
    <cellStyle name="Обычный 2 28" xfId="620"/>
    <cellStyle name="Обычный 2 29" xfId="621"/>
    <cellStyle name="Обычный 2 3" xfId="622"/>
    <cellStyle name="Обычный 2 3 2" xfId="623"/>
    <cellStyle name="Обычный 2 3 3" xfId="624"/>
    <cellStyle name="Обычный 2 3_412 Формы для зп на 2016 год  приложение-расчет" xfId="625"/>
    <cellStyle name="Обычный 2 30" xfId="626"/>
    <cellStyle name="Обычный 2 31" xfId="627"/>
    <cellStyle name="Обычный 2 32" xfId="628"/>
    <cellStyle name="Обычный 2 33" xfId="629"/>
    <cellStyle name="Обычный 2 34" xfId="630"/>
    <cellStyle name="Обычный 2 35" xfId="631"/>
    <cellStyle name="Обычный 2 36" xfId="632"/>
    <cellStyle name="Обычный 2 37" xfId="633"/>
    <cellStyle name="Обычный 2 38" xfId="634"/>
    <cellStyle name="Обычный 2 39" xfId="635"/>
    <cellStyle name="Обычный 2 4" xfId="636"/>
    <cellStyle name="Обычный 2 40" xfId="637"/>
    <cellStyle name="Обычный 2 41" xfId="638"/>
    <cellStyle name="Обычный 2 42" xfId="639"/>
    <cellStyle name="Обычный 2 43" xfId="640"/>
    <cellStyle name="Обычный 2 44" xfId="641"/>
    <cellStyle name="Обычный 2 45" xfId="642"/>
    <cellStyle name="Обычный 2 46" xfId="643"/>
    <cellStyle name="Обычный 2 47" xfId="644"/>
    <cellStyle name="Обычный 2 48" xfId="645"/>
    <cellStyle name="Обычный 2 49" xfId="646"/>
    <cellStyle name="Обычный 2 5" xfId="647"/>
    <cellStyle name="Обычный 2 50" xfId="648"/>
    <cellStyle name="Обычный 2 51" xfId="649"/>
    <cellStyle name="Обычный 2 52" xfId="650"/>
    <cellStyle name="Обычный 2 53" xfId="651"/>
    <cellStyle name="Обычный 2 54" xfId="652"/>
    <cellStyle name="Обычный 2 55" xfId="653"/>
    <cellStyle name="Обычный 2 56" xfId="654"/>
    <cellStyle name="Обычный 2 57" xfId="655"/>
    <cellStyle name="Обычный 2 58" xfId="656"/>
    <cellStyle name="Обычный 2 59" xfId="657"/>
    <cellStyle name="Обычный 2 6" xfId="658"/>
    <cellStyle name="Обычный 2 60" xfId="659"/>
    <cellStyle name="Обычный 2 61" xfId="660"/>
    <cellStyle name="Обычный 2 62" xfId="661"/>
    <cellStyle name="Обычный 2 63" xfId="662"/>
    <cellStyle name="Обычный 2 64" xfId="663"/>
    <cellStyle name="Обычный 2 65" xfId="664"/>
    <cellStyle name="Обычный 2 66" xfId="665"/>
    <cellStyle name="Обычный 2 67" xfId="666"/>
    <cellStyle name="Обычный 2 68" xfId="667"/>
    <cellStyle name="Обычный 2 69" xfId="668"/>
    <cellStyle name="Обычный 2 7" xfId="669"/>
    <cellStyle name="Обычный 2 70" xfId="670"/>
    <cellStyle name="Обычный 2 71" xfId="671"/>
    <cellStyle name="Обычный 2 72" xfId="672"/>
    <cellStyle name="Обычный 2 73" xfId="673"/>
    <cellStyle name="Обычный 2 74" xfId="674"/>
    <cellStyle name="Обычный 2 75" xfId="675"/>
    <cellStyle name="Обычный 2 76" xfId="676"/>
    <cellStyle name="Обычный 2 77" xfId="677"/>
    <cellStyle name="Обычный 2 78" xfId="678"/>
    <cellStyle name="Обычный 2 79" xfId="679"/>
    <cellStyle name="Обычный 2 8" xfId="680"/>
    <cellStyle name="Обычный 2 80" xfId="681"/>
    <cellStyle name="Обычный 2 81" xfId="682"/>
    <cellStyle name="Обычный 2 82" xfId="683"/>
    <cellStyle name="Обычный 2 83" xfId="684"/>
    <cellStyle name="Обычный 2 84" xfId="685"/>
    <cellStyle name="Обычный 2 85" xfId="686"/>
    <cellStyle name="Обычный 2 86" xfId="687"/>
    <cellStyle name="Обычный 2 87" xfId="688"/>
    <cellStyle name="Обычный 2 88" xfId="689"/>
    <cellStyle name="Обычный 2 89" xfId="690"/>
    <cellStyle name="Обычный 2 9" xfId="691"/>
    <cellStyle name="Обычный 2 90" xfId="692"/>
    <cellStyle name="Обычный 2 91" xfId="693"/>
    <cellStyle name="Обычный 2 92" xfId="694"/>
    <cellStyle name="Обычный 2 93" xfId="695"/>
    <cellStyle name="Обычный 2 94" xfId="696"/>
    <cellStyle name="Обычный 2 95" xfId="697"/>
    <cellStyle name="Обычный 2 96" xfId="698"/>
    <cellStyle name="Обычный 2 97" xfId="699"/>
    <cellStyle name="Обычный 2 98" xfId="700"/>
    <cellStyle name="Обычный 2 99" xfId="701"/>
    <cellStyle name="Обычный 2_15.12.17 Расчет обоснование к плану ФХД-2018" xfId="702"/>
    <cellStyle name="Обычный 3" xfId="703"/>
    <cellStyle name="Обычный 3 10" xfId="704"/>
    <cellStyle name="Обычный 3 11" xfId="705"/>
    <cellStyle name="Обычный 3 12" xfId="706"/>
    <cellStyle name="Обычный 3 13" xfId="707"/>
    <cellStyle name="Обычный 3 14" xfId="708"/>
    <cellStyle name="Обычный 3 15" xfId="709"/>
    <cellStyle name="Обычный 3 16" xfId="710"/>
    <cellStyle name="Обычный 3 17" xfId="711"/>
    <cellStyle name="Обычный 3 18" xfId="712"/>
    <cellStyle name="Обычный 3 19" xfId="713"/>
    <cellStyle name="Обычный 3 2" xfId="714"/>
    <cellStyle name="Обычный 3 20" xfId="715"/>
    <cellStyle name="Обычный 3 21" xfId="716"/>
    <cellStyle name="Обычный 3 22" xfId="717"/>
    <cellStyle name="Обычный 3 23" xfId="718"/>
    <cellStyle name="Обычный 3 24" xfId="719"/>
    <cellStyle name="Обычный 3 25" xfId="720"/>
    <cellStyle name="Обычный 3 26" xfId="721"/>
    <cellStyle name="Обычный 3 27" xfId="722"/>
    <cellStyle name="Обычный 3 28" xfId="723"/>
    <cellStyle name="Обычный 3 29" xfId="724"/>
    <cellStyle name="Обычный 3 3" xfId="725"/>
    <cellStyle name="Обычный 3 30" xfId="726"/>
    <cellStyle name="Обычный 3 31" xfId="727"/>
    <cellStyle name="Обычный 3 32" xfId="728"/>
    <cellStyle name="Обычный 3 33" xfId="729"/>
    <cellStyle name="Обычный 3 34" xfId="730"/>
    <cellStyle name="Обычный 3 35" xfId="731"/>
    <cellStyle name="Обычный 3 36" xfId="732"/>
    <cellStyle name="Обычный 3 37" xfId="733"/>
    <cellStyle name="Обычный 3 38" xfId="734"/>
    <cellStyle name="Обычный 3 39" xfId="735"/>
    <cellStyle name="Обычный 3 4" xfId="736"/>
    <cellStyle name="Обычный 3 40" xfId="737"/>
    <cellStyle name="Обычный 3 41" xfId="738"/>
    <cellStyle name="Обычный 3 42" xfId="739"/>
    <cellStyle name="Обычный 3 43" xfId="740"/>
    <cellStyle name="Обычный 3 44" xfId="741"/>
    <cellStyle name="Обычный 3 45" xfId="742"/>
    <cellStyle name="Обычный 3 46" xfId="743"/>
    <cellStyle name="Обычный 3 47" xfId="744"/>
    <cellStyle name="Обычный 3 48" xfId="745"/>
    <cellStyle name="Обычный 3 49" xfId="746"/>
    <cellStyle name="Обычный 3 5" xfId="747"/>
    <cellStyle name="Обычный 3 50" xfId="748"/>
    <cellStyle name="Обычный 3 51" xfId="749"/>
    <cellStyle name="Обычный 3 52" xfId="750"/>
    <cellStyle name="Обычный 3 53" xfId="751"/>
    <cellStyle name="Обычный 3 54" xfId="752"/>
    <cellStyle name="Обычный 3 55" xfId="753"/>
    <cellStyle name="Обычный 3 56" xfId="754"/>
    <cellStyle name="Обычный 3 57" xfId="755"/>
    <cellStyle name="Обычный 3 58" xfId="756"/>
    <cellStyle name="Обычный 3 59" xfId="757"/>
    <cellStyle name="Обычный 3 6" xfId="758"/>
    <cellStyle name="Обычный 3 60" xfId="759"/>
    <cellStyle name="Обычный 3 61" xfId="760"/>
    <cellStyle name="Обычный 3 62" xfId="761"/>
    <cellStyle name="Обычный 3 63" xfId="762"/>
    <cellStyle name="Обычный 3 64" xfId="763"/>
    <cellStyle name="Обычный 3 65" xfId="764"/>
    <cellStyle name="Обычный 3 66" xfId="765"/>
    <cellStyle name="Обычный 3 67" xfId="766"/>
    <cellStyle name="Обычный 3 68" xfId="767"/>
    <cellStyle name="Обычный 3 69" xfId="768"/>
    <cellStyle name="Обычный 3 7" xfId="769"/>
    <cellStyle name="Обычный 3 70" xfId="770"/>
    <cellStyle name="Обычный 3 71" xfId="771"/>
    <cellStyle name="Обычный 3 72" xfId="772"/>
    <cellStyle name="Обычный 3 73" xfId="773"/>
    <cellStyle name="Обычный 3 74" xfId="774"/>
    <cellStyle name="Обычный 3 75" xfId="775"/>
    <cellStyle name="Обычный 3 76" xfId="776"/>
    <cellStyle name="Обычный 3 77" xfId="777"/>
    <cellStyle name="Обычный 3 78" xfId="778"/>
    <cellStyle name="Обычный 3 79" xfId="779"/>
    <cellStyle name="Обычный 3 8" xfId="780"/>
    <cellStyle name="Обычный 3 80" xfId="781"/>
    <cellStyle name="Обычный 3 81" xfId="782"/>
    <cellStyle name="Обычный 3 82" xfId="783"/>
    <cellStyle name="Обычный 3 83" xfId="784"/>
    <cellStyle name="Обычный 3 84" xfId="785"/>
    <cellStyle name="Обычный 3 85" xfId="786"/>
    <cellStyle name="Обычный 3 86" xfId="787"/>
    <cellStyle name="Обычный 3 87" xfId="788"/>
    <cellStyle name="Обычный 3 88" xfId="789"/>
    <cellStyle name="Обычный 3 89" xfId="790"/>
    <cellStyle name="Обычный 3 9" xfId="791"/>
    <cellStyle name="Обычный 3 90" xfId="792"/>
    <cellStyle name="Обычный 3 91" xfId="793"/>
    <cellStyle name="Обычный 3 92" xfId="794"/>
    <cellStyle name="Обычный 3 93" xfId="795"/>
    <cellStyle name="Обычный 3 94" xfId="796"/>
    <cellStyle name="Обычный 3 95" xfId="797"/>
    <cellStyle name="Обычный 3 96" xfId="798"/>
    <cellStyle name="Обычный 3 97" xfId="799"/>
    <cellStyle name="Обычный 3_412 Формы для зп на 2016 год  приложение-расчет" xfId="800"/>
    <cellStyle name="Обычный 4" xfId="801"/>
    <cellStyle name="Обычный 4 10" xfId="802"/>
    <cellStyle name="Обычный 4 11" xfId="803"/>
    <cellStyle name="Обычный 4 12" xfId="804"/>
    <cellStyle name="Обычный 4 13" xfId="805"/>
    <cellStyle name="Обычный 4 14" xfId="806"/>
    <cellStyle name="Обычный 4 15" xfId="807"/>
    <cellStyle name="Обычный 4 16" xfId="808"/>
    <cellStyle name="Обычный 4 17" xfId="809"/>
    <cellStyle name="Обычный 4 18" xfId="810"/>
    <cellStyle name="Обычный 4 19" xfId="811"/>
    <cellStyle name="Обычный 4 2" xfId="812"/>
    <cellStyle name="Обычный 4 20" xfId="813"/>
    <cellStyle name="Обычный 4 21" xfId="814"/>
    <cellStyle name="Обычный 4 22" xfId="815"/>
    <cellStyle name="Обычный 4 23" xfId="816"/>
    <cellStyle name="Обычный 4 24" xfId="817"/>
    <cellStyle name="Обычный 4 25" xfId="818"/>
    <cellStyle name="Обычный 4 26" xfId="819"/>
    <cellStyle name="Обычный 4 27" xfId="820"/>
    <cellStyle name="Обычный 4 28" xfId="821"/>
    <cellStyle name="Обычный 4 29" xfId="822"/>
    <cellStyle name="Обычный 4 3" xfId="823"/>
    <cellStyle name="Обычный 4 30" xfId="824"/>
    <cellStyle name="Обычный 4 31" xfId="825"/>
    <cellStyle name="Обычный 4 32" xfId="826"/>
    <cellStyle name="Обычный 4 33" xfId="827"/>
    <cellStyle name="Обычный 4 34" xfId="828"/>
    <cellStyle name="Обычный 4 35" xfId="829"/>
    <cellStyle name="Обычный 4 36" xfId="830"/>
    <cellStyle name="Обычный 4 37" xfId="831"/>
    <cellStyle name="Обычный 4 38" xfId="832"/>
    <cellStyle name="Обычный 4 39" xfId="833"/>
    <cellStyle name="Обычный 4 4" xfId="834"/>
    <cellStyle name="Обычный 4 40" xfId="835"/>
    <cellStyle name="Обычный 4 41" xfId="836"/>
    <cellStyle name="Обычный 4 42" xfId="837"/>
    <cellStyle name="Обычный 4 43" xfId="838"/>
    <cellStyle name="Обычный 4 44" xfId="839"/>
    <cellStyle name="Обычный 4 45" xfId="840"/>
    <cellStyle name="Обычный 4 46" xfId="841"/>
    <cellStyle name="Обычный 4 47" xfId="842"/>
    <cellStyle name="Обычный 4 48" xfId="843"/>
    <cellStyle name="Обычный 4 49" xfId="844"/>
    <cellStyle name="Обычный 4 5" xfId="845"/>
    <cellStyle name="Обычный 4 50" xfId="846"/>
    <cellStyle name="Обычный 4 51" xfId="847"/>
    <cellStyle name="Обычный 4 52" xfId="848"/>
    <cellStyle name="Обычный 4 53" xfId="849"/>
    <cellStyle name="Обычный 4 54" xfId="850"/>
    <cellStyle name="Обычный 4 55" xfId="851"/>
    <cellStyle name="Обычный 4 56" xfId="852"/>
    <cellStyle name="Обычный 4 57" xfId="853"/>
    <cellStyle name="Обычный 4 58" xfId="854"/>
    <cellStyle name="Обычный 4 59" xfId="855"/>
    <cellStyle name="Обычный 4 6" xfId="856"/>
    <cellStyle name="Обычный 4 60" xfId="857"/>
    <cellStyle name="Обычный 4 61" xfId="858"/>
    <cellStyle name="Обычный 4 62" xfId="859"/>
    <cellStyle name="Обычный 4 63" xfId="860"/>
    <cellStyle name="Обычный 4 64" xfId="861"/>
    <cellStyle name="Обычный 4 65" xfId="862"/>
    <cellStyle name="Обычный 4 66" xfId="863"/>
    <cellStyle name="Обычный 4 67" xfId="864"/>
    <cellStyle name="Обычный 4 68" xfId="865"/>
    <cellStyle name="Обычный 4 69" xfId="866"/>
    <cellStyle name="Обычный 4 7" xfId="867"/>
    <cellStyle name="Обычный 4 70" xfId="868"/>
    <cellStyle name="Обычный 4 71" xfId="869"/>
    <cellStyle name="Обычный 4 72" xfId="870"/>
    <cellStyle name="Обычный 4 73" xfId="871"/>
    <cellStyle name="Обычный 4 74" xfId="872"/>
    <cellStyle name="Обычный 4 75" xfId="873"/>
    <cellStyle name="Обычный 4 76" xfId="874"/>
    <cellStyle name="Обычный 4 77" xfId="875"/>
    <cellStyle name="Обычный 4 78" xfId="876"/>
    <cellStyle name="Обычный 4 79" xfId="877"/>
    <cellStyle name="Обычный 4 8" xfId="878"/>
    <cellStyle name="Обычный 4 80" xfId="879"/>
    <cellStyle name="Обычный 4 81" xfId="880"/>
    <cellStyle name="Обычный 4 82" xfId="881"/>
    <cellStyle name="Обычный 4 83" xfId="882"/>
    <cellStyle name="Обычный 4 84" xfId="883"/>
    <cellStyle name="Обычный 4 85" xfId="884"/>
    <cellStyle name="Обычный 4 86" xfId="885"/>
    <cellStyle name="Обычный 4 87" xfId="886"/>
    <cellStyle name="Обычный 4 88" xfId="887"/>
    <cellStyle name="Обычный 4 89" xfId="888"/>
    <cellStyle name="Обычный 4 9" xfId="889"/>
    <cellStyle name="Обычный 4 90" xfId="890"/>
    <cellStyle name="Обычный 4 91" xfId="891"/>
    <cellStyle name="Обычный 4 92" xfId="892"/>
    <cellStyle name="Обычный 4 93" xfId="893"/>
    <cellStyle name="Обычный 4 94" xfId="894"/>
    <cellStyle name="Обычный 4 95" xfId="895"/>
    <cellStyle name="Обычный 4 96" xfId="896"/>
    <cellStyle name="Обычный 4 97" xfId="897"/>
    <cellStyle name="Обычный 5" xfId="898"/>
    <cellStyle name="Обычный 5 10" xfId="899"/>
    <cellStyle name="Обычный 5 11" xfId="900"/>
    <cellStyle name="Обычный 5 12" xfId="901"/>
    <cellStyle name="Обычный 5 13" xfId="902"/>
    <cellStyle name="Обычный 5 14" xfId="903"/>
    <cellStyle name="Обычный 5 15" xfId="904"/>
    <cellStyle name="Обычный 5 16" xfId="905"/>
    <cellStyle name="Обычный 5 17" xfId="906"/>
    <cellStyle name="Обычный 5 18" xfId="907"/>
    <cellStyle name="Обычный 5 19" xfId="908"/>
    <cellStyle name="Обычный 5 2" xfId="909"/>
    <cellStyle name="Обычный 5 20" xfId="910"/>
    <cellStyle name="Обычный 5 21" xfId="911"/>
    <cellStyle name="Обычный 5 22" xfId="912"/>
    <cellStyle name="Обычный 5 23" xfId="913"/>
    <cellStyle name="Обычный 5 24" xfId="914"/>
    <cellStyle name="Обычный 5 25" xfId="915"/>
    <cellStyle name="Обычный 5 26" xfId="916"/>
    <cellStyle name="Обычный 5 27" xfId="917"/>
    <cellStyle name="Обычный 5 28" xfId="918"/>
    <cellStyle name="Обычный 5 29" xfId="919"/>
    <cellStyle name="Обычный 5 3" xfId="920"/>
    <cellStyle name="Обычный 5 30" xfId="921"/>
    <cellStyle name="Обычный 5 31" xfId="922"/>
    <cellStyle name="Обычный 5 32" xfId="923"/>
    <cellStyle name="Обычный 5 33" xfId="924"/>
    <cellStyle name="Обычный 5 34" xfId="925"/>
    <cellStyle name="Обычный 5 35" xfId="926"/>
    <cellStyle name="Обычный 5 36" xfId="927"/>
    <cellStyle name="Обычный 5 37" xfId="928"/>
    <cellStyle name="Обычный 5 38" xfId="929"/>
    <cellStyle name="Обычный 5 39" xfId="930"/>
    <cellStyle name="Обычный 5 4" xfId="931"/>
    <cellStyle name="Обычный 5 40" xfId="932"/>
    <cellStyle name="Обычный 5 41" xfId="933"/>
    <cellStyle name="Обычный 5 42" xfId="934"/>
    <cellStyle name="Обычный 5 43" xfId="935"/>
    <cellStyle name="Обычный 5 44" xfId="936"/>
    <cellStyle name="Обычный 5 45" xfId="937"/>
    <cellStyle name="Обычный 5 46" xfId="938"/>
    <cellStyle name="Обычный 5 47" xfId="939"/>
    <cellStyle name="Обычный 5 48" xfId="940"/>
    <cellStyle name="Обычный 5 49" xfId="941"/>
    <cellStyle name="Обычный 5 5" xfId="942"/>
    <cellStyle name="Обычный 5 50" xfId="943"/>
    <cellStyle name="Обычный 5 51" xfId="944"/>
    <cellStyle name="Обычный 5 52" xfId="945"/>
    <cellStyle name="Обычный 5 53" xfId="946"/>
    <cellStyle name="Обычный 5 54" xfId="947"/>
    <cellStyle name="Обычный 5 55" xfId="948"/>
    <cellStyle name="Обычный 5 56" xfId="949"/>
    <cellStyle name="Обычный 5 57" xfId="950"/>
    <cellStyle name="Обычный 5 58" xfId="951"/>
    <cellStyle name="Обычный 5 59" xfId="952"/>
    <cellStyle name="Обычный 5 6" xfId="953"/>
    <cellStyle name="Обычный 5 60" xfId="954"/>
    <cellStyle name="Обычный 5 61" xfId="955"/>
    <cellStyle name="Обычный 5 62" xfId="956"/>
    <cellStyle name="Обычный 5 63" xfId="957"/>
    <cellStyle name="Обычный 5 64" xfId="958"/>
    <cellStyle name="Обычный 5 65" xfId="959"/>
    <cellStyle name="Обычный 5 66" xfId="960"/>
    <cellStyle name="Обычный 5 67" xfId="961"/>
    <cellStyle name="Обычный 5 68" xfId="962"/>
    <cellStyle name="Обычный 5 69" xfId="963"/>
    <cellStyle name="Обычный 5 7" xfId="964"/>
    <cellStyle name="Обычный 5 70" xfId="965"/>
    <cellStyle name="Обычный 5 71" xfId="966"/>
    <cellStyle name="Обычный 5 72" xfId="967"/>
    <cellStyle name="Обычный 5 73" xfId="968"/>
    <cellStyle name="Обычный 5 74" xfId="969"/>
    <cellStyle name="Обычный 5 75" xfId="970"/>
    <cellStyle name="Обычный 5 76" xfId="971"/>
    <cellStyle name="Обычный 5 77" xfId="972"/>
    <cellStyle name="Обычный 5 78" xfId="973"/>
    <cellStyle name="Обычный 5 79" xfId="974"/>
    <cellStyle name="Обычный 5 8" xfId="975"/>
    <cellStyle name="Обычный 5 80" xfId="976"/>
    <cellStyle name="Обычный 5 81" xfId="977"/>
    <cellStyle name="Обычный 5 82" xfId="978"/>
    <cellStyle name="Обычный 5 83" xfId="979"/>
    <cellStyle name="Обычный 5 84" xfId="980"/>
    <cellStyle name="Обычный 5 85" xfId="981"/>
    <cellStyle name="Обычный 5 86" xfId="982"/>
    <cellStyle name="Обычный 5 87" xfId="983"/>
    <cellStyle name="Обычный 5 88" xfId="984"/>
    <cellStyle name="Обычный 5 89" xfId="985"/>
    <cellStyle name="Обычный 5 9" xfId="986"/>
    <cellStyle name="Обычный 5 90" xfId="987"/>
    <cellStyle name="Обычный 5 91" xfId="988"/>
    <cellStyle name="Обычный 5 92" xfId="989"/>
    <cellStyle name="Обычный 5 93" xfId="990"/>
    <cellStyle name="Обычный 5 94" xfId="991"/>
    <cellStyle name="Обычный 5 95" xfId="992"/>
    <cellStyle name="Обычный 5 96" xfId="993"/>
    <cellStyle name="Обычный 5 97" xfId="994"/>
    <cellStyle name="Обычный 5_412 Формы для зп на 2016 год  приложение-расчет" xfId="995"/>
    <cellStyle name="Обычный 6" xfId="996"/>
    <cellStyle name="Обычный 6 2" xfId="997"/>
    <cellStyle name="Обычный 7" xfId="998"/>
    <cellStyle name="Обычный 7 2" xfId="999"/>
    <cellStyle name="Обычный 7 3" xfId="1000"/>
    <cellStyle name="Обычный 7_412 Формы для зп на 2016 год  приложение-расчет" xfId="1001"/>
    <cellStyle name="Обычный 8" xfId="1002"/>
    <cellStyle name="Обычный 8 10" xfId="1003"/>
    <cellStyle name="Обычный 8 11" xfId="1004"/>
    <cellStyle name="Обычный 8 12" xfId="1005"/>
    <cellStyle name="Обычный 8 13" xfId="1006"/>
    <cellStyle name="Обычный 8 14" xfId="1007"/>
    <cellStyle name="Обычный 8 15" xfId="1008"/>
    <cellStyle name="Обычный 8 16" xfId="1009"/>
    <cellStyle name="Обычный 8 17" xfId="1010"/>
    <cellStyle name="Обычный 8 18" xfId="1011"/>
    <cellStyle name="Обычный 8 19" xfId="1012"/>
    <cellStyle name="Обычный 8 2" xfId="1013"/>
    <cellStyle name="Обычный 8 20" xfId="1014"/>
    <cellStyle name="Обычный 8 21" xfId="1015"/>
    <cellStyle name="Обычный 8 22" xfId="1016"/>
    <cellStyle name="Обычный 8 3" xfId="1017"/>
    <cellStyle name="Обычный 8 4" xfId="1018"/>
    <cellStyle name="Обычный 8 5" xfId="1019"/>
    <cellStyle name="Обычный 8 6" xfId="1020"/>
    <cellStyle name="Обычный 8 7" xfId="1021"/>
    <cellStyle name="Обычный 8 8" xfId="1022"/>
    <cellStyle name="Обычный 8 9" xfId="1023"/>
    <cellStyle name="Обычный 8_412 Формы для зп на 2016 год  приложение-расчет" xfId="1024"/>
    <cellStyle name="Обычный 9" xfId="1025"/>
    <cellStyle name="Обычный 9 10" xfId="1026"/>
    <cellStyle name="Обычный 9 11" xfId="1027"/>
    <cellStyle name="Обычный 9 12" xfId="1028"/>
    <cellStyle name="Обычный 9 13" xfId="1029"/>
    <cellStyle name="Обычный 9 14" xfId="1030"/>
    <cellStyle name="Обычный 9 15" xfId="1031"/>
    <cellStyle name="Обычный 9 16" xfId="1032"/>
    <cellStyle name="Обычный 9 17" xfId="1033"/>
    <cellStyle name="Обычный 9 18" xfId="1034"/>
    <cellStyle name="Обычный 9 19" xfId="1035"/>
    <cellStyle name="Обычный 9 2" xfId="1036"/>
    <cellStyle name="Обычный 9 20" xfId="1037"/>
    <cellStyle name="Обычный 9 21" xfId="1038"/>
    <cellStyle name="Обычный 9 22" xfId="1039"/>
    <cellStyle name="Обычный 9 3" xfId="1040"/>
    <cellStyle name="Обычный 9 4" xfId="1041"/>
    <cellStyle name="Обычный 9 5" xfId="1042"/>
    <cellStyle name="Обычный 9 6" xfId="1043"/>
    <cellStyle name="Обычный 9 7" xfId="1044"/>
    <cellStyle name="Обычный 9 8" xfId="1045"/>
    <cellStyle name="Обычный 9 9" xfId="1046"/>
    <cellStyle name="Обычный 9_412 Формы для зп на 2016 год  приложение-расчет" xfId="1047"/>
    <cellStyle name="Followed Hyperlink" xfId="1048"/>
    <cellStyle name="Плохой" xfId="1049"/>
    <cellStyle name="Плохой 2" xfId="1050"/>
    <cellStyle name="Плохой 2 2" xfId="1051"/>
    <cellStyle name="Плохой 2 2 2" xfId="1052"/>
    <cellStyle name="Плохой 2 3" xfId="1053"/>
    <cellStyle name="Плохой 2 3 2" xfId="1054"/>
    <cellStyle name="Плохой 2 4" xfId="1055"/>
    <cellStyle name="Плохой 3" xfId="1056"/>
    <cellStyle name="Плохой 3 2" xfId="1057"/>
    <cellStyle name="Пояснение" xfId="1058"/>
    <cellStyle name="Пояснение 2" xfId="1059"/>
    <cellStyle name="Пояснение 2 2" xfId="1060"/>
    <cellStyle name="Пояснение 3" xfId="1061"/>
    <cellStyle name="Пояснение 3 2" xfId="1062"/>
    <cellStyle name="Примечание" xfId="1063"/>
    <cellStyle name="Примечание 2" xfId="1064"/>
    <cellStyle name="Примечание 3" xfId="1065"/>
    <cellStyle name="Примечание 4" xfId="1066"/>
    <cellStyle name="Percent" xfId="1067"/>
    <cellStyle name="Процентный 2" xfId="1068"/>
    <cellStyle name="Процентный 2 2" xfId="1069"/>
    <cellStyle name="Процентный 2 2 2" xfId="1070"/>
    <cellStyle name="Процентный 2 3" xfId="1071"/>
    <cellStyle name="Процентный 2 4" xfId="1072"/>
    <cellStyle name="Процентный 3" xfId="1073"/>
    <cellStyle name="Процентный 4" xfId="1074"/>
    <cellStyle name="Процентный 5" xfId="1075"/>
    <cellStyle name="Процентный 6" xfId="1076"/>
    <cellStyle name="Процентный 7" xfId="1077"/>
    <cellStyle name="Связанная ячейка" xfId="1078"/>
    <cellStyle name="Связанная ячейка 2" xfId="1079"/>
    <cellStyle name="Связанная ячейка 2 2" xfId="1080"/>
    <cellStyle name="Связанная ячейка 3" xfId="1081"/>
    <cellStyle name="Связанная ячейка 3 2" xfId="1082"/>
    <cellStyle name="Стиль 1" xfId="1083"/>
    <cellStyle name="Текст предупреждения" xfId="1084"/>
    <cellStyle name="Текст предупреждения 2" xfId="1085"/>
    <cellStyle name="Текст предупреждения 2 2" xfId="1086"/>
    <cellStyle name="Текст предупреждения 3" xfId="1087"/>
    <cellStyle name="Текст предупреждения 3 2" xfId="1088"/>
    <cellStyle name="Comma" xfId="1089"/>
    <cellStyle name="Comma [0]" xfId="1090"/>
    <cellStyle name="Финансовый 10" xfId="1091"/>
    <cellStyle name="Финансовый 11" xfId="1092"/>
    <cellStyle name="Финансовый 12" xfId="1093"/>
    <cellStyle name="Финансовый 13" xfId="1094"/>
    <cellStyle name="Финансовый 14" xfId="1095"/>
    <cellStyle name="Финансовый 15" xfId="1096"/>
    <cellStyle name="Финансовый 16" xfId="1097"/>
    <cellStyle name="Финансовый 17" xfId="1098"/>
    <cellStyle name="Финансовый 18" xfId="1099"/>
    <cellStyle name="Финансовый 19" xfId="1100"/>
    <cellStyle name="Финансовый 2" xfId="1101"/>
    <cellStyle name="Финансовый 2 10" xfId="1102"/>
    <cellStyle name="Финансовый 2 11" xfId="1103"/>
    <cellStyle name="Финансовый 2 12" xfId="1104"/>
    <cellStyle name="Финансовый 2 13" xfId="1105"/>
    <cellStyle name="Финансовый 2 14" xfId="1106"/>
    <cellStyle name="Финансовый 2 15" xfId="1107"/>
    <cellStyle name="Финансовый 2 16" xfId="1108"/>
    <cellStyle name="Финансовый 2 17" xfId="1109"/>
    <cellStyle name="Финансовый 2 18" xfId="1110"/>
    <cellStyle name="Финансовый 2 19" xfId="1111"/>
    <cellStyle name="Финансовый 2 2" xfId="1112"/>
    <cellStyle name="Финансовый 2 2 10" xfId="1113"/>
    <cellStyle name="Финансовый 2 2 11" xfId="1114"/>
    <cellStyle name="Финансовый 2 2 12" xfId="1115"/>
    <cellStyle name="Финансовый 2 2 13" xfId="1116"/>
    <cellStyle name="Финансовый 2 2 14" xfId="1117"/>
    <cellStyle name="Финансовый 2 2 15" xfId="1118"/>
    <cellStyle name="Финансовый 2 2 16" xfId="1119"/>
    <cellStyle name="Финансовый 2 2 17" xfId="1120"/>
    <cellStyle name="Финансовый 2 2 18" xfId="1121"/>
    <cellStyle name="Финансовый 2 2 19" xfId="1122"/>
    <cellStyle name="Финансовый 2 2 2" xfId="1123"/>
    <cellStyle name="Финансовый 2 2 20" xfId="1124"/>
    <cellStyle name="Финансовый 2 2 21" xfId="1125"/>
    <cellStyle name="Финансовый 2 2 22" xfId="1126"/>
    <cellStyle name="Финансовый 2 2 3" xfId="1127"/>
    <cellStyle name="Финансовый 2 2 4" xfId="1128"/>
    <cellStyle name="Финансовый 2 2 5" xfId="1129"/>
    <cellStyle name="Финансовый 2 2 6" xfId="1130"/>
    <cellStyle name="Финансовый 2 2 7" xfId="1131"/>
    <cellStyle name="Финансовый 2 2 8" xfId="1132"/>
    <cellStyle name="Финансовый 2 2 9" xfId="1133"/>
    <cellStyle name="Финансовый 2 20" xfId="1134"/>
    <cellStyle name="Финансовый 2 21" xfId="1135"/>
    <cellStyle name="Финансовый 2 22" xfId="1136"/>
    <cellStyle name="Финансовый 2 23" xfId="1137"/>
    <cellStyle name="Финансовый 2 24" xfId="1138"/>
    <cellStyle name="Финансовый 2 25" xfId="1139"/>
    <cellStyle name="Финансовый 2 26" xfId="1140"/>
    <cellStyle name="Финансовый 2 27" xfId="1141"/>
    <cellStyle name="Финансовый 2 28" xfId="1142"/>
    <cellStyle name="Финансовый 2 29" xfId="1143"/>
    <cellStyle name="Финансовый 2 3" xfId="1144"/>
    <cellStyle name="Финансовый 2 3 10" xfId="1145"/>
    <cellStyle name="Финансовый 2 3 11" xfId="1146"/>
    <cellStyle name="Финансовый 2 3 12" xfId="1147"/>
    <cellStyle name="Финансовый 2 3 13" xfId="1148"/>
    <cellStyle name="Финансовый 2 3 14" xfId="1149"/>
    <cellStyle name="Финансовый 2 3 15" xfId="1150"/>
    <cellStyle name="Финансовый 2 3 16" xfId="1151"/>
    <cellStyle name="Финансовый 2 3 17" xfId="1152"/>
    <cellStyle name="Финансовый 2 3 18" xfId="1153"/>
    <cellStyle name="Финансовый 2 3 19" xfId="1154"/>
    <cellStyle name="Финансовый 2 3 2" xfId="1155"/>
    <cellStyle name="Финансовый 2 3 2 2" xfId="1156"/>
    <cellStyle name="Финансовый 2 3 20" xfId="1157"/>
    <cellStyle name="Финансовый 2 3 21" xfId="1158"/>
    <cellStyle name="Финансовый 2 3 22" xfId="1159"/>
    <cellStyle name="Финансовый 2 3 3" xfId="1160"/>
    <cellStyle name="Финансовый 2 3 4" xfId="1161"/>
    <cellStyle name="Финансовый 2 3 5" xfId="1162"/>
    <cellStyle name="Финансовый 2 3 6" xfId="1163"/>
    <cellStyle name="Финансовый 2 3 7" xfId="1164"/>
    <cellStyle name="Финансовый 2 3 8" xfId="1165"/>
    <cellStyle name="Финансовый 2 3 9" xfId="1166"/>
    <cellStyle name="Финансовый 2 30" xfId="1167"/>
    <cellStyle name="Финансовый 2 31" xfId="1168"/>
    <cellStyle name="Финансовый 2 32" xfId="1169"/>
    <cellStyle name="Финансовый 2 33" xfId="1170"/>
    <cellStyle name="Финансовый 2 34" xfId="1171"/>
    <cellStyle name="Финансовый 2 35" xfId="1172"/>
    <cellStyle name="Финансовый 2 36" xfId="1173"/>
    <cellStyle name="Финансовый 2 37" xfId="1174"/>
    <cellStyle name="Финансовый 2 38" xfId="1175"/>
    <cellStyle name="Финансовый 2 39" xfId="1176"/>
    <cellStyle name="Финансовый 2 4" xfId="1177"/>
    <cellStyle name="Финансовый 2 4 10" xfId="1178"/>
    <cellStyle name="Финансовый 2 4 11" xfId="1179"/>
    <cellStyle name="Финансовый 2 4 12" xfId="1180"/>
    <cellStyle name="Финансовый 2 4 13" xfId="1181"/>
    <cellStyle name="Финансовый 2 4 14" xfId="1182"/>
    <cellStyle name="Финансовый 2 4 15" xfId="1183"/>
    <cellStyle name="Финансовый 2 4 16" xfId="1184"/>
    <cellStyle name="Финансовый 2 4 17" xfId="1185"/>
    <cellStyle name="Финансовый 2 4 18" xfId="1186"/>
    <cellStyle name="Финансовый 2 4 19" xfId="1187"/>
    <cellStyle name="Финансовый 2 4 2" xfId="1188"/>
    <cellStyle name="Финансовый 2 4 20" xfId="1189"/>
    <cellStyle name="Финансовый 2 4 21" xfId="1190"/>
    <cellStyle name="Финансовый 2 4 22" xfId="1191"/>
    <cellStyle name="Финансовый 2 4 3" xfId="1192"/>
    <cellStyle name="Финансовый 2 4 4" xfId="1193"/>
    <cellStyle name="Финансовый 2 4 5" xfId="1194"/>
    <cellStyle name="Финансовый 2 4 6" xfId="1195"/>
    <cellStyle name="Финансовый 2 4 7" xfId="1196"/>
    <cellStyle name="Финансовый 2 4 8" xfId="1197"/>
    <cellStyle name="Финансовый 2 4 9" xfId="1198"/>
    <cellStyle name="Финансовый 2 5" xfId="1199"/>
    <cellStyle name="Финансовый 2 5 10" xfId="1200"/>
    <cellStyle name="Финансовый 2 5 11" xfId="1201"/>
    <cellStyle name="Финансовый 2 5 12" xfId="1202"/>
    <cellStyle name="Финансовый 2 5 13" xfId="1203"/>
    <cellStyle name="Финансовый 2 5 14" xfId="1204"/>
    <cellStyle name="Финансовый 2 5 15" xfId="1205"/>
    <cellStyle name="Финансовый 2 5 16" xfId="1206"/>
    <cellStyle name="Финансовый 2 5 17" xfId="1207"/>
    <cellStyle name="Финансовый 2 5 18" xfId="1208"/>
    <cellStyle name="Финансовый 2 5 19" xfId="1209"/>
    <cellStyle name="Финансовый 2 5 2" xfId="1210"/>
    <cellStyle name="Финансовый 2 5 20" xfId="1211"/>
    <cellStyle name="Финансовый 2 5 21" xfId="1212"/>
    <cellStyle name="Финансовый 2 5 22" xfId="1213"/>
    <cellStyle name="Финансовый 2 5 3" xfId="1214"/>
    <cellStyle name="Финансовый 2 5 4" xfId="1215"/>
    <cellStyle name="Финансовый 2 5 5" xfId="1216"/>
    <cellStyle name="Финансовый 2 5 6" xfId="1217"/>
    <cellStyle name="Финансовый 2 5 7" xfId="1218"/>
    <cellStyle name="Финансовый 2 5 8" xfId="1219"/>
    <cellStyle name="Финансовый 2 5 9" xfId="1220"/>
    <cellStyle name="Финансовый 2 6" xfId="1221"/>
    <cellStyle name="Финансовый 2 6 10" xfId="1222"/>
    <cellStyle name="Финансовый 2 6 11" xfId="1223"/>
    <cellStyle name="Финансовый 2 6 12" xfId="1224"/>
    <cellStyle name="Финансовый 2 6 13" xfId="1225"/>
    <cellStyle name="Финансовый 2 6 14" xfId="1226"/>
    <cellStyle name="Финансовый 2 6 15" xfId="1227"/>
    <cellStyle name="Финансовый 2 6 16" xfId="1228"/>
    <cellStyle name="Финансовый 2 6 17" xfId="1229"/>
    <cellStyle name="Финансовый 2 6 18" xfId="1230"/>
    <cellStyle name="Финансовый 2 6 19" xfId="1231"/>
    <cellStyle name="Финансовый 2 6 2" xfId="1232"/>
    <cellStyle name="Финансовый 2 6 20" xfId="1233"/>
    <cellStyle name="Финансовый 2 6 21" xfId="1234"/>
    <cellStyle name="Финансовый 2 6 22" xfId="1235"/>
    <cellStyle name="Финансовый 2 6 3" xfId="1236"/>
    <cellStyle name="Финансовый 2 6 4" xfId="1237"/>
    <cellStyle name="Финансовый 2 6 5" xfId="1238"/>
    <cellStyle name="Финансовый 2 6 6" xfId="1239"/>
    <cellStyle name="Финансовый 2 6 7" xfId="1240"/>
    <cellStyle name="Финансовый 2 6 8" xfId="1241"/>
    <cellStyle name="Финансовый 2 6 9" xfId="1242"/>
    <cellStyle name="Финансовый 2 7" xfId="1243"/>
    <cellStyle name="Финансовый 2 8" xfId="1244"/>
    <cellStyle name="Финансовый 2 9" xfId="1245"/>
    <cellStyle name="Финансовый 20" xfId="1246"/>
    <cellStyle name="Финансовый 21" xfId="1247"/>
    <cellStyle name="Финансовый 22" xfId="1248"/>
    <cellStyle name="Финансовый 23" xfId="1249"/>
    <cellStyle name="Финансовый 24" xfId="1250"/>
    <cellStyle name="Финансовый 25" xfId="1251"/>
    <cellStyle name="Финансовый 26" xfId="1252"/>
    <cellStyle name="Финансовый 26 2" xfId="1253"/>
    <cellStyle name="Финансовый 3" xfId="1254"/>
    <cellStyle name="Финансовый 3 2" xfId="1255"/>
    <cellStyle name="Финансовый 3 2 2" xfId="1256"/>
    <cellStyle name="Финансовый 3 2 2 2" xfId="1257"/>
    <cellStyle name="Финансовый 3 2 3" xfId="1258"/>
    <cellStyle name="Финансовый 3 3" xfId="1259"/>
    <cellStyle name="Финансовый 3 3 2" xfId="1260"/>
    <cellStyle name="Финансовый 3 4" xfId="1261"/>
    <cellStyle name="Финансовый 3 4 2" xfId="1262"/>
    <cellStyle name="Финансовый 3 5" xfId="1263"/>
    <cellStyle name="Финансовый 3 6" xfId="1264"/>
    <cellStyle name="Финансовый 4" xfId="1265"/>
    <cellStyle name="Финансовый 4 2" xfId="1266"/>
    <cellStyle name="Финансовый 4 2 2" xfId="1267"/>
    <cellStyle name="Финансовый 4 2_412 Формы для зп на 2016 год  приложение-расчет" xfId="1268"/>
    <cellStyle name="Финансовый 4 3" xfId="1269"/>
    <cellStyle name="Финансовый 4 4" xfId="1270"/>
    <cellStyle name="Финансовый 5" xfId="1271"/>
    <cellStyle name="Финансовый 5 2" xfId="1272"/>
    <cellStyle name="Финансовый 5 2 2" xfId="1273"/>
    <cellStyle name="Финансовый 5 3" xfId="1274"/>
    <cellStyle name="Финансовый 6" xfId="1275"/>
    <cellStyle name="Финансовый 7" xfId="1276"/>
    <cellStyle name="Финансовый 7 10" xfId="1277"/>
    <cellStyle name="Финансовый 7 11" xfId="1278"/>
    <cellStyle name="Финансовый 7 12" xfId="1279"/>
    <cellStyle name="Финансовый 7 13" xfId="1280"/>
    <cellStyle name="Финансовый 7 14" xfId="1281"/>
    <cellStyle name="Финансовый 7 15" xfId="1282"/>
    <cellStyle name="Финансовый 7 16" xfId="1283"/>
    <cellStyle name="Финансовый 7 17" xfId="1284"/>
    <cellStyle name="Финансовый 7 18" xfId="1285"/>
    <cellStyle name="Финансовый 7 19" xfId="1286"/>
    <cellStyle name="Финансовый 7 2" xfId="1287"/>
    <cellStyle name="Финансовый 7 20" xfId="1288"/>
    <cellStyle name="Финансовый 7 21" xfId="1289"/>
    <cellStyle name="Финансовый 7 22" xfId="1290"/>
    <cellStyle name="Финансовый 7 3" xfId="1291"/>
    <cellStyle name="Финансовый 7 4" xfId="1292"/>
    <cellStyle name="Финансовый 7 5" xfId="1293"/>
    <cellStyle name="Финансовый 7 6" xfId="1294"/>
    <cellStyle name="Финансовый 7 7" xfId="1295"/>
    <cellStyle name="Финансовый 7 8" xfId="1296"/>
    <cellStyle name="Финансовый 7 9" xfId="1297"/>
    <cellStyle name="Финансовый 8" xfId="1298"/>
    <cellStyle name="Финансовый 9" xfId="1299"/>
    <cellStyle name="Хороший" xfId="1300"/>
    <cellStyle name="Хороший 2" xfId="1301"/>
    <cellStyle name="Хороший 2 2" xfId="1302"/>
    <cellStyle name="Хороший 2 2 2" xfId="1303"/>
    <cellStyle name="Хороший 2 3" xfId="1304"/>
    <cellStyle name="Хороший 2 3 2" xfId="1305"/>
    <cellStyle name="Хороший 2 4" xfId="1306"/>
    <cellStyle name="Хороший 3" xfId="1307"/>
    <cellStyle name="Хороший 3 2" xfId="13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"/>
  <sheetViews>
    <sheetView view="pageBreakPreview" zoomScale="110" zoomScaleSheetLayoutView="110" zoomScalePageLayoutView="0" workbookViewId="0" topLeftCell="A1">
      <selection activeCell="F21" sqref="F21"/>
    </sheetView>
  </sheetViews>
  <sheetFormatPr defaultColWidth="9.140625" defaultRowHeight="15"/>
  <cols>
    <col min="1" max="1" width="11.8515625" style="0" customWidth="1"/>
    <col min="2" max="2" width="18.140625" style="16" customWidth="1"/>
    <col min="3" max="3" width="14.7109375" style="16" customWidth="1"/>
    <col min="4" max="4" width="41.57421875" style="16" customWidth="1"/>
    <col min="5" max="5" width="6.140625" style="16" customWidth="1"/>
    <col min="6" max="6" width="16.421875" style="16" customWidth="1"/>
    <col min="7" max="8" width="13.421875" style="16" customWidth="1"/>
  </cols>
  <sheetData>
    <row r="1" spans="1:8" ht="11.25" customHeight="1">
      <c r="A1" s="11"/>
      <c r="F1" s="225" t="s">
        <v>31</v>
      </c>
      <c r="G1" s="225"/>
      <c r="H1" s="225"/>
    </row>
    <row r="2" spans="1:8" ht="11.25" customHeight="1">
      <c r="A2" s="11"/>
      <c r="F2" s="225" t="s">
        <v>29</v>
      </c>
      <c r="G2" s="225"/>
      <c r="H2" s="225"/>
    </row>
    <row r="3" spans="1:8" ht="11.25" customHeight="1">
      <c r="A3" s="12"/>
      <c r="F3" s="225" t="s">
        <v>27</v>
      </c>
      <c r="G3" s="225"/>
      <c r="H3" s="225"/>
    </row>
    <row r="4" spans="1:8" ht="11.25" customHeight="1">
      <c r="A4" s="12"/>
      <c r="F4" s="225" t="s">
        <v>14</v>
      </c>
      <c r="G4" s="225"/>
      <c r="H4" s="225"/>
    </row>
    <row r="5" spans="1:8" ht="30" customHeight="1">
      <c r="A5" s="13"/>
      <c r="F5" s="228"/>
      <c r="G5" s="228"/>
      <c r="H5" s="228"/>
    </row>
    <row r="6" spans="1:9" ht="27.75" customHeight="1">
      <c r="A6" s="97"/>
      <c r="B6" s="97"/>
      <c r="C6" s="97"/>
      <c r="D6" s="229"/>
      <c r="E6" s="229"/>
      <c r="F6" s="229"/>
      <c r="G6" s="229"/>
      <c r="H6" s="1"/>
      <c r="I6" s="7"/>
    </row>
    <row r="7" spans="1:9" ht="15" customHeight="1">
      <c r="A7" s="97"/>
      <c r="B7" s="97"/>
      <c r="C7" s="97"/>
      <c r="D7" s="98"/>
      <c r="E7" s="227" t="s">
        <v>15</v>
      </c>
      <c r="F7" s="227"/>
      <c r="G7" s="227"/>
      <c r="H7" s="227"/>
      <c r="I7" s="7"/>
    </row>
    <row r="8" spans="1:9" ht="15.75">
      <c r="A8" s="97"/>
      <c r="B8" s="97"/>
      <c r="C8" s="97"/>
      <c r="D8" s="98"/>
      <c r="E8" s="226" t="s">
        <v>487</v>
      </c>
      <c r="F8" s="226"/>
      <c r="G8" s="226"/>
      <c r="H8" s="226"/>
      <c r="I8" s="7"/>
    </row>
    <row r="9" spans="1:9" ht="15" customHeight="1">
      <c r="A9" s="98"/>
      <c r="B9" s="98"/>
      <c r="C9" s="98"/>
      <c r="D9" s="98"/>
      <c r="E9" s="219" t="s">
        <v>16</v>
      </c>
      <c r="F9" s="219"/>
      <c r="G9" s="219"/>
      <c r="H9" s="219"/>
      <c r="I9" s="216"/>
    </row>
    <row r="10" spans="1:9" ht="15" customHeight="1">
      <c r="A10" s="98"/>
      <c r="B10" s="98"/>
      <c r="C10" s="98"/>
      <c r="D10" s="98"/>
      <c r="E10" s="100"/>
      <c r="F10" s="100"/>
      <c r="G10" s="226" t="s">
        <v>488</v>
      </c>
      <c r="H10" s="226"/>
      <c r="I10" s="216"/>
    </row>
    <row r="11" spans="1:9" ht="16.5" customHeight="1">
      <c r="A11" s="97"/>
      <c r="B11" s="97"/>
      <c r="C11" s="97"/>
      <c r="D11" s="98"/>
      <c r="E11" s="219" t="s">
        <v>11</v>
      </c>
      <c r="F11" s="219"/>
      <c r="G11" s="230" t="s">
        <v>12</v>
      </c>
      <c r="H11" s="230"/>
      <c r="I11" s="7"/>
    </row>
    <row r="12" spans="1:9" ht="22.5" customHeight="1">
      <c r="A12" s="97"/>
      <c r="B12" s="97"/>
      <c r="C12" s="97"/>
      <c r="D12" s="98"/>
      <c r="E12" s="227" t="s">
        <v>559</v>
      </c>
      <c r="F12" s="227"/>
      <c r="G12" s="227"/>
      <c r="H12" s="227"/>
      <c r="I12" s="4"/>
    </row>
    <row r="13" spans="1:9" ht="17.25" customHeight="1">
      <c r="A13" s="218" t="s">
        <v>17</v>
      </c>
      <c r="B13" s="218"/>
      <c r="C13" s="218"/>
      <c r="D13" s="218"/>
      <c r="E13" s="218"/>
      <c r="F13" s="218"/>
      <c r="G13" s="218"/>
      <c r="H13" s="218"/>
      <c r="I13" s="217"/>
    </row>
    <row r="14" spans="1:9" ht="15" customHeight="1">
      <c r="A14" s="218" t="s">
        <v>392</v>
      </c>
      <c r="B14" s="218"/>
      <c r="C14" s="218"/>
      <c r="D14" s="218"/>
      <c r="E14" s="218"/>
      <c r="F14" s="218"/>
      <c r="G14" s="218"/>
      <c r="H14" s="218"/>
      <c r="I14" s="217"/>
    </row>
    <row r="15" spans="1:9" ht="15" customHeight="1">
      <c r="A15" s="218" t="s">
        <v>434</v>
      </c>
      <c r="B15" s="218"/>
      <c r="C15" s="218"/>
      <c r="D15" s="218"/>
      <c r="E15" s="218"/>
      <c r="F15" s="218"/>
      <c r="G15" s="218"/>
      <c r="H15" s="218"/>
      <c r="I15" s="217"/>
    </row>
    <row r="16" spans="1:9" ht="12" customHeight="1">
      <c r="A16" s="218"/>
      <c r="B16" s="218"/>
      <c r="C16" s="218"/>
      <c r="D16" s="218"/>
      <c r="E16" s="218"/>
      <c r="F16" s="218"/>
      <c r="G16" s="218"/>
      <c r="H16" s="218"/>
      <c r="I16" s="217"/>
    </row>
    <row r="17" spans="1:9" ht="18.75" customHeight="1">
      <c r="A17" s="218" t="s">
        <v>560</v>
      </c>
      <c r="B17" s="218"/>
      <c r="C17" s="218"/>
      <c r="D17" s="218"/>
      <c r="E17" s="218"/>
      <c r="F17" s="220"/>
      <c r="G17" s="221" t="s">
        <v>18</v>
      </c>
      <c r="H17" s="221"/>
      <c r="I17" s="3"/>
    </row>
    <row r="18" spans="1:9" ht="27.75" customHeight="1">
      <c r="A18" s="2"/>
      <c r="B18" s="2"/>
      <c r="C18" s="2"/>
      <c r="D18" s="2"/>
      <c r="E18" s="210" t="s">
        <v>28</v>
      </c>
      <c r="F18" s="211"/>
      <c r="G18" s="224"/>
      <c r="H18" s="224"/>
      <c r="I18" s="15"/>
    </row>
    <row r="19" spans="1:9" ht="17.25" customHeight="1">
      <c r="A19" s="101"/>
      <c r="B19" s="2"/>
      <c r="C19" s="2"/>
      <c r="D19" s="2"/>
      <c r="E19" s="210" t="s">
        <v>431</v>
      </c>
      <c r="F19" s="211"/>
      <c r="G19" s="222">
        <v>43612</v>
      </c>
      <c r="H19" s="208"/>
      <c r="I19" s="4"/>
    </row>
    <row r="20" spans="1:9" ht="17.25" customHeight="1">
      <c r="A20" s="98"/>
      <c r="B20" s="97"/>
      <c r="C20" s="98"/>
      <c r="D20" s="1"/>
      <c r="E20" s="210" t="s">
        <v>19</v>
      </c>
      <c r="F20" s="211"/>
      <c r="G20" s="208">
        <v>43058435</v>
      </c>
      <c r="H20" s="208"/>
      <c r="I20" s="14"/>
    </row>
    <row r="21" spans="1:9" ht="30.75" customHeight="1">
      <c r="A21" s="98"/>
      <c r="B21" s="97"/>
      <c r="C21" s="98"/>
      <c r="D21" s="1"/>
      <c r="E21" s="6"/>
      <c r="F21" s="5" t="s">
        <v>393</v>
      </c>
      <c r="G21" s="205"/>
      <c r="H21" s="206"/>
      <c r="I21" s="14"/>
    </row>
    <row r="22" spans="1:9" ht="30.75" customHeight="1">
      <c r="A22" s="98"/>
      <c r="B22" s="97"/>
      <c r="C22" s="98"/>
      <c r="D22" s="1"/>
      <c r="E22" s="6"/>
      <c r="F22" s="5" t="s">
        <v>394</v>
      </c>
      <c r="G22" s="205"/>
      <c r="H22" s="206"/>
      <c r="I22" s="14"/>
    </row>
    <row r="23" spans="1:9" ht="17.25" customHeight="1">
      <c r="A23" s="98"/>
      <c r="B23" s="97"/>
      <c r="C23" s="98"/>
      <c r="D23" s="1"/>
      <c r="E23" s="210" t="s">
        <v>20</v>
      </c>
      <c r="F23" s="211"/>
      <c r="G23" s="208">
        <v>383</v>
      </c>
      <c r="H23" s="208"/>
      <c r="I23" s="14"/>
    </row>
    <row r="24" spans="1:9" ht="30.75" customHeight="1">
      <c r="A24" s="209" t="s">
        <v>489</v>
      </c>
      <c r="B24" s="209"/>
      <c r="C24" s="209"/>
      <c r="D24" s="209"/>
      <c r="E24" s="209"/>
      <c r="F24" s="209"/>
      <c r="G24" s="209"/>
      <c r="H24" s="209"/>
      <c r="I24" s="14"/>
    </row>
    <row r="25" spans="1:9" ht="6.75" customHeight="1">
      <c r="A25" s="213"/>
      <c r="B25" s="213"/>
      <c r="C25" s="213"/>
      <c r="D25" s="213"/>
      <c r="E25" s="213"/>
      <c r="F25" s="213"/>
      <c r="G25" s="213"/>
      <c r="H25" s="98"/>
      <c r="I25" s="14"/>
    </row>
    <row r="26" spans="1:9" ht="9" customHeight="1">
      <c r="A26" s="98"/>
      <c r="B26" s="98"/>
      <c r="C26" s="98"/>
      <c r="D26" s="98"/>
      <c r="E26" s="98"/>
      <c r="F26" s="98"/>
      <c r="G26" s="98"/>
      <c r="H26" s="98"/>
      <c r="I26" s="14"/>
    </row>
    <row r="27" spans="1:9" ht="15" customHeight="1">
      <c r="A27" s="98" t="s">
        <v>30</v>
      </c>
      <c r="B27" s="226" t="s">
        <v>490</v>
      </c>
      <c r="C27" s="226"/>
      <c r="D27" s="226"/>
      <c r="E27" s="98"/>
      <c r="F27" s="98"/>
      <c r="G27" s="98"/>
      <c r="H27" s="98"/>
      <c r="I27" s="7"/>
    </row>
    <row r="28" spans="1:9" s="88" customFormat="1" ht="17.25" customHeight="1">
      <c r="A28" s="231" t="s">
        <v>430</v>
      </c>
      <c r="B28" s="231"/>
      <c r="C28" s="231"/>
      <c r="D28" s="231"/>
      <c r="E28" s="231"/>
      <c r="F28" s="231"/>
      <c r="G28" s="231"/>
      <c r="H28" s="231"/>
      <c r="I28" s="87"/>
    </row>
    <row r="29" spans="1:9" s="88" customFormat="1" ht="17.25" customHeight="1">
      <c r="A29" s="231" t="s">
        <v>527</v>
      </c>
      <c r="B29" s="231"/>
      <c r="C29" s="231"/>
      <c r="D29" s="231"/>
      <c r="E29" s="231"/>
      <c r="F29" s="231"/>
      <c r="G29" s="231"/>
      <c r="H29" s="231"/>
      <c r="I29" s="87"/>
    </row>
    <row r="30" spans="1:9" ht="15.75" customHeight="1">
      <c r="A30" s="227" t="s">
        <v>21</v>
      </c>
      <c r="B30" s="227"/>
      <c r="C30" s="98"/>
      <c r="D30" s="1"/>
      <c r="E30" s="229"/>
      <c r="F30" s="229"/>
      <c r="G30" s="209"/>
      <c r="H30" s="209"/>
      <c r="I30" s="14"/>
    </row>
    <row r="31" spans="1:9" ht="21" customHeight="1">
      <c r="A31" s="227" t="s">
        <v>22</v>
      </c>
      <c r="B31" s="227"/>
      <c r="C31" s="227"/>
      <c r="D31" s="227"/>
      <c r="E31" s="227"/>
      <c r="F31" s="227"/>
      <c r="G31" s="102"/>
      <c r="H31" s="102"/>
      <c r="I31" s="4"/>
    </row>
    <row r="32" spans="1:9" ht="15" customHeight="1">
      <c r="A32" s="223" t="s">
        <v>23</v>
      </c>
      <c r="B32" s="223"/>
      <c r="C32" s="223"/>
      <c r="D32" s="223"/>
      <c r="E32" s="223"/>
      <c r="F32" s="223"/>
      <c r="G32" s="103"/>
      <c r="H32" s="102"/>
      <c r="I32" s="4"/>
    </row>
    <row r="33" spans="1:8" ht="0.75" customHeight="1">
      <c r="A33" s="104"/>
      <c r="B33" s="105"/>
      <c r="C33" s="105"/>
      <c r="D33" s="105"/>
      <c r="E33" s="105"/>
      <c r="F33" s="105"/>
      <c r="G33" s="105"/>
      <c r="H33" s="105"/>
    </row>
    <row r="34" spans="1:8" ht="39" customHeight="1">
      <c r="A34" s="227" t="s">
        <v>130</v>
      </c>
      <c r="B34" s="227"/>
      <c r="C34" s="227"/>
      <c r="D34" s="207" t="s">
        <v>491</v>
      </c>
      <c r="E34" s="207"/>
      <c r="F34" s="207"/>
      <c r="G34" s="207"/>
      <c r="H34" s="105"/>
    </row>
    <row r="35" spans="1:8" ht="18" customHeight="1">
      <c r="A35" s="99"/>
      <c r="B35" s="99"/>
      <c r="C35" s="99"/>
      <c r="D35" s="106"/>
      <c r="E35" s="106"/>
      <c r="F35" s="106"/>
      <c r="G35" s="106"/>
      <c r="H35" s="105"/>
    </row>
    <row r="36" spans="1:8" ht="15" customHeight="1">
      <c r="A36" s="232" t="s">
        <v>24</v>
      </c>
      <c r="B36" s="232"/>
      <c r="C36" s="232"/>
      <c r="D36" s="232"/>
      <c r="E36" s="232"/>
      <c r="F36" s="232"/>
      <c r="G36" s="232"/>
      <c r="H36" s="232"/>
    </row>
    <row r="37" spans="1:8" ht="16.5" customHeight="1">
      <c r="A37" s="214" t="s">
        <v>25</v>
      </c>
      <c r="B37" s="214"/>
      <c r="C37" s="214"/>
      <c r="D37" s="214"/>
      <c r="E37" s="107"/>
      <c r="F37" s="107"/>
      <c r="G37" s="107"/>
      <c r="H37" s="107"/>
    </row>
    <row r="38" spans="1:8" ht="13.5" customHeight="1">
      <c r="A38" s="204" t="s">
        <v>517</v>
      </c>
      <c r="B38" s="204"/>
      <c r="C38" s="204"/>
      <c r="D38" s="204"/>
      <c r="E38" s="204"/>
      <c r="F38" s="204"/>
      <c r="G38" s="204"/>
      <c r="H38" s="204"/>
    </row>
    <row r="39" spans="1:8" ht="28.5" customHeight="1">
      <c r="A39" s="204" t="s">
        <v>518</v>
      </c>
      <c r="B39" s="204"/>
      <c r="C39" s="204"/>
      <c r="D39" s="204"/>
      <c r="E39" s="204"/>
      <c r="F39" s="204"/>
      <c r="G39" s="204"/>
      <c r="H39" s="204"/>
    </row>
    <row r="40" spans="1:8" ht="12.75" customHeight="1">
      <c r="A40" s="204" t="s">
        <v>519</v>
      </c>
      <c r="B40" s="204"/>
      <c r="C40" s="204"/>
      <c r="D40" s="204"/>
      <c r="E40" s="204"/>
      <c r="F40" s="204"/>
      <c r="G40" s="204"/>
      <c r="H40" s="204"/>
    </row>
    <row r="41" spans="1:8" ht="12.75" customHeight="1">
      <c r="A41" s="204" t="s">
        <v>520</v>
      </c>
      <c r="B41" s="204"/>
      <c r="C41" s="204"/>
      <c r="D41" s="204"/>
      <c r="E41" s="204"/>
      <c r="F41" s="204"/>
      <c r="G41" s="204"/>
      <c r="H41" s="204"/>
    </row>
    <row r="42" spans="1:8" ht="12.75" customHeight="1">
      <c r="A42" s="204" t="s">
        <v>521</v>
      </c>
      <c r="B42" s="204"/>
      <c r="C42" s="204"/>
      <c r="D42" s="204"/>
      <c r="E42" s="204"/>
      <c r="F42" s="204"/>
      <c r="G42" s="204"/>
      <c r="H42" s="204"/>
    </row>
    <row r="43" spans="1:8" ht="27.75" customHeight="1">
      <c r="A43" s="204" t="s">
        <v>522</v>
      </c>
      <c r="B43" s="204"/>
      <c r="C43" s="204"/>
      <c r="D43" s="204"/>
      <c r="E43" s="204"/>
      <c r="F43" s="204"/>
      <c r="G43" s="204"/>
      <c r="H43" s="204"/>
    </row>
    <row r="44" spans="1:8" ht="28.5" customHeight="1">
      <c r="A44" s="204" t="s">
        <v>526</v>
      </c>
      <c r="B44" s="204"/>
      <c r="C44" s="204"/>
      <c r="D44" s="204"/>
      <c r="E44" s="204"/>
      <c r="F44" s="204"/>
      <c r="G44" s="204"/>
      <c r="H44" s="204"/>
    </row>
    <row r="45" spans="1:8" ht="12.75" customHeight="1">
      <c r="A45" s="204" t="s">
        <v>523</v>
      </c>
      <c r="B45" s="204"/>
      <c r="C45" s="204"/>
      <c r="D45" s="204"/>
      <c r="E45" s="204"/>
      <c r="F45" s="204"/>
      <c r="G45" s="204"/>
      <c r="H45" s="204"/>
    </row>
    <row r="46" spans="1:8" ht="44.25" customHeight="1">
      <c r="A46" s="204" t="s">
        <v>524</v>
      </c>
      <c r="B46" s="204"/>
      <c r="C46" s="204"/>
      <c r="D46" s="204"/>
      <c r="E46" s="204"/>
      <c r="F46" s="204"/>
      <c r="G46" s="204"/>
      <c r="H46" s="204"/>
    </row>
    <row r="47" spans="1:8" ht="19.5" customHeight="1">
      <c r="A47" s="204" t="s">
        <v>26</v>
      </c>
      <c r="B47" s="204"/>
      <c r="C47" s="204"/>
      <c r="D47" s="204"/>
      <c r="E47" s="118"/>
      <c r="F47" s="118"/>
      <c r="G47" s="118"/>
      <c r="H47" s="118"/>
    </row>
    <row r="48" spans="1:8" ht="12.75" customHeight="1">
      <c r="A48" s="212" t="s">
        <v>492</v>
      </c>
      <c r="B48" s="212"/>
      <c r="C48" s="212"/>
      <c r="D48" s="212"/>
      <c r="E48" s="212"/>
      <c r="F48" s="212"/>
      <c r="G48" s="212"/>
      <c r="H48" s="212"/>
    </row>
    <row r="49" spans="1:8" ht="30" customHeight="1">
      <c r="A49" s="212" t="s">
        <v>493</v>
      </c>
      <c r="B49" s="212"/>
      <c r="C49" s="212"/>
      <c r="D49" s="212"/>
      <c r="E49" s="212"/>
      <c r="F49" s="212"/>
      <c r="G49" s="212"/>
      <c r="H49" s="212"/>
    </row>
    <row r="50" spans="1:8" s="18" customFormat="1" ht="28.5" customHeight="1">
      <c r="A50" s="204" t="s">
        <v>133</v>
      </c>
      <c r="B50" s="204"/>
      <c r="C50" s="204"/>
      <c r="D50" s="204"/>
      <c r="E50" s="204"/>
      <c r="F50" s="204"/>
      <c r="G50" s="204"/>
      <c r="H50" s="204"/>
    </row>
    <row r="51" spans="1:8" s="18" customFormat="1" ht="12.75" customHeight="1">
      <c r="A51" s="204" t="s">
        <v>494</v>
      </c>
      <c r="B51" s="204"/>
      <c r="C51" s="204"/>
      <c r="D51" s="204"/>
      <c r="E51" s="204"/>
      <c r="F51" s="204"/>
      <c r="G51" s="204"/>
      <c r="H51" s="204"/>
    </row>
    <row r="52" spans="1:8" s="18" customFormat="1" ht="42" customHeight="1">
      <c r="A52" s="204" t="s">
        <v>525</v>
      </c>
      <c r="B52" s="204"/>
      <c r="C52" s="204"/>
      <c r="D52" s="204"/>
      <c r="E52" s="204"/>
      <c r="F52" s="204"/>
      <c r="G52" s="204"/>
      <c r="H52" s="204"/>
    </row>
    <row r="53" spans="1:8" s="18" customFormat="1" ht="72" customHeight="1">
      <c r="A53" s="204" t="s">
        <v>529</v>
      </c>
      <c r="B53" s="204"/>
      <c r="C53" s="204"/>
      <c r="D53" s="204"/>
      <c r="E53" s="204"/>
      <c r="F53" s="204"/>
      <c r="G53" s="204"/>
      <c r="H53" s="204"/>
    </row>
    <row r="54" spans="1:256" s="18" customFormat="1" ht="31.5" customHeight="1">
      <c r="A54" s="204" t="s">
        <v>495</v>
      </c>
      <c r="B54" s="204"/>
      <c r="C54" s="204"/>
      <c r="D54" s="204"/>
      <c r="E54" s="204"/>
      <c r="F54" s="204"/>
      <c r="G54" s="204"/>
      <c r="H54" s="204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5"/>
      <c r="AZ54" s="215"/>
      <c r="BA54" s="215"/>
      <c r="BB54" s="215"/>
      <c r="BC54" s="215"/>
      <c r="BD54" s="215"/>
      <c r="BE54" s="215"/>
      <c r="BF54" s="215"/>
      <c r="BG54" s="215"/>
      <c r="BH54" s="215"/>
      <c r="BI54" s="215"/>
      <c r="BJ54" s="215"/>
      <c r="BK54" s="215"/>
      <c r="BL54" s="215"/>
      <c r="BM54" s="215"/>
      <c r="BN54" s="215"/>
      <c r="BO54" s="215"/>
      <c r="BP54" s="215"/>
      <c r="BQ54" s="215"/>
      <c r="BR54" s="215"/>
      <c r="BS54" s="215"/>
      <c r="BT54" s="215"/>
      <c r="BU54" s="215"/>
      <c r="BV54" s="215"/>
      <c r="BW54" s="215"/>
      <c r="BX54" s="215"/>
      <c r="BY54" s="215"/>
      <c r="BZ54" s="215"/>
      <c r="CA54" s="215"/>
      <c r="CB54" s="215"/>
      <c r="CC54" s="215"/>
      <c r="CD54" s="215"/>
      <c r="CE54" s="215"/>
      <c r="CF54" s="215"/>
      <c r="CG54" s="215"/>
      <c r="CH54" s="215"/>
      <c r="CI54" s="215"/>
      <c r="CJ54" s="215"/>
      <c r="CK54" s="215"/>
      <c r="CL54" s="215"/>
      <c r="CM54" s="215"/>
      <c r="CN54" s="215"/>
      <c r="CO54" s="215"/>
      <c r="CP54" s="215"/>
      <c r="CQ54" s="215"/>
      <c r="CR54" s="215"/>
      <c r="CS54" s="215"/>
      <c r="CT54" s="215"/>
      <c r="CU54" s="215"/>
      <c r="CV54" s="215"/>
      <c r="CW54" s="215"/>
      <c r="CX54" s="215"/>
      <c r="CY54" s="215"/>
      <c r="CZ54" s="215"/>
      <c r="DA54" s="215"/>
      <c r="DB54" s="215"/>
      <c r="DC54" s="215"/>
      <c r="DD54" s="215"/>
      <c r="DE54" s="215"/>
      <c r="DF54" s="215"/>
      <c r="DG54" s="215"/>
      <c r="DH54" s="215"/>
      <c r="DI54" s="215"/>
      <c r="DJ54" s="215"/>
      <c r="DK54" s="215"/>
      <c r="DL54" s="215"/>
      <c r="DM54" s="215"/>
      <c r="DN54" s="215"/>
      <c r="DO54" s="215"/>
      <c r="DP54" s="215"/>
      <c r="DQ54" s="215"/>
      <c r="DR54" s="215"/>
      <c r="DS54" s="215"/>
      <c r="DT54" s="215"/>
      <c r="DU54" s="215"/>
      <c r="DV54" s="215"/>
      <c r="DW54" s="215"/>
      <c r="DX54" s="215"/>
      <c r="DY54" s="215"/>
      <c r="DZ54" s="215"/>
      <c r="EA54" s="215"/>
      <c r="EB54" s="215"/>
      <c r="EC54" s="215"/>
      <c r="ED54" s="215"/>
      <c r="EE54" s="215"/>
      <c r="EF54" s="215"/>
      <c r="EG54" s="215"/>
      <c r="EH54" s="215"/>
      <c r="EI54" s="215"/>
      <c r="EJ54" s="215"/>
      <c r="EK54" s="215"/>
      <c r="EL54" s="215"/>
      <c r="EM54" s="215"/>
      <c r="EN54" s="215"/>
      <c r="EO54" s="215"/>
      <c r="EP54" s="215"/>
      <c r="EQ54" s="215"/>
      <c r="ER54" s="215"/>
      <c r="ES54" s="215"/>
      <c r="ET54" s="215"/>
      <c r="EU54" s="215"/>
      <c r="EV54" s="215"/>
      <c r="EW54" s="215"/>
      <c r="EX54" s="215"/>
      <c r="EY54" s="215"/>
      <c r="EZ54" s="215"/>
      <c r="FA54" s="215"/>
      <c r="FB54" s="215"/>
      <c r="FC54" s="215"/>
      <c r="FD54" s="215"/>
      <c r="FE54" s="215"/>
      <c r="FF54" s="215"/>
      <c r="FG54" s="215"/>
      <c r="FH54" s="215"/>
      <c r="FI54" s="215"/>
      <c r="FJ54" s="215"/>
      <c r="FK54" s="215"/>
      <c r="FL54" s="215"/>
      <c r="FM54" s="215"/>
      <c r="FN54" s="215"/>
      <c r="FO54" s="215"/>
      <c r="FP54" s="215"/>
      <c r="FQ54" s="215"/>
      <c r="FR54" s="215"/>
      <c r="FS54" s="215"/>
      <c r="FT54" s="215"/>
      <c r="FU54" s="215"/>
      <c r="FV54" s="215"/>
      <c r="FW54" s="215"/>
      <c r="FX54" s="215"/>
      <c r="FY54" s="215"/>
      <c r="FZ54" s="215"/>
      <c r="GA54" s="215"/>
      <c r="GB54" s="215"/>
      <c r="GC54" s="215"/>
      <c r="GD54" s="215"/>
      <c r="GE54" s="215"/>
      <c r="GF54" s="215"/>
      <c r="GG54" s="215"/>
      <c r="GH54" s="215"/>
      <c r="GI54" s="215"/>
      <c r="GJ54" s="215"/>
      <c r="GK54" s="215"/>
      <c r="GL54" s="215"/>
      <c r="GM54" s="215"/>
      <c r="GN54" s="215"/>
      <c r="GO54" s="215"/>
      <c r="GP54" s="215"/>
      <c r="GQ54" s="215"/>
      <c r="GR54" s="215"/>
      <c r="GS54" s="215"/>
      <c r="GT54" s="215"/>
      <c r="GU54" s="215"/>
      <c r="GV54" s="215"/>
      <c r="GW54" s="215"/>
      <c r="GX54" s="215"/>
      <c r="GY54" s="215"/>
      <c r="GZ54" s="215"/>
      <c r="HA54" s="215"/>
      <c r="HB54" s="215"/>
      <c r="HC54" s="215"/>
      <c r="HD54" s="215"/>
      <c r="HE54" s="215"/>
      <c r="HF54" s="215"/>
      <c r="HG54" s="215"/>
      <c r="HH54" s="215"/>
      <c r="HI54" s="215"/>
      <c r="HJ54" s="215"/>
      <c r="HK54" s="215"/>
      <c r="HL54" s="215"/>
      <c r="HM54" s="215"/>
      <c r="HN54" s="215"/>
      <c r="HO54" s="215"/>
      <c r="HP54" s="215"/>
      <c r="HQ54" s="215"/>
      <c r="HR54" s="215"/>
      <c r="HS54" s="215"/>
      <c r="HT54" s="215"/>
      <c r="HU54" s="215"/>
      <c r="HV54" s="215"/>
      <c r="HW54" s="215"/>
      <c r="HX54" s="215"/>
      <c r="HY54" s="215"/>
      <c r="HZ54" s="215"/>
      <c r="IA54" s="215"/>
      <c r="IB54" s="215"/>
      <c r="IC54" s="215"/>
      <c r="ID54" s="215"/>
      <c r="IE54" s="215"/>
      <c r="IF54" s="215"/>
      <c r="IG54" s="215"/>
      <c r="IH54" s="215"/>
      <c r="II54" s="215"/>
      <c r="IJ54" s="215"/>
      <c r="IK54" s="215"/>
      <c r="IL54" s="215"/>
      <c r="IM54" s="215"/>
      <c r="IN54" s="215"/>
      <c r="IO54" s="215"/>
      <c r="IP54" s="215"/>
      <c r="IQ54" s="215"/>
      <c r="IR54" s="215"/>
      <c r="IS54" s="215"/>
      <c r="IT54" s="215"/>
      <c r="IU54" s="215"/>
      <c r="IV54" s="215"/>
    </row>
    <row r="55" spans="1:256" s="18" customFormat="1" ht="15.75" customHeight="1">
      <c r="A55" s="204" t="s">
        <v>550</v>
      </c>
      <c r="B55" s="204"/>
      <c r="C55" s="204"/>
      <c r="D55" s="204"/>
      <c r="E55" s="204"/>
      <c r="F55" s="204"/>
      <c r="G55" s="204"/>
      <c r="H55" s="204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5"/>
      <c r="BI55" s="215"/>
      <c r="BJ55" s="215"/>
      <c r="BK55" s="215"/>
      <c r="BL55" s="215"/>
      <c r="BM55" s="215"/>
      <c r="BN55" s="215"/>
      <c r="BO55" s="215"/>
      <c r="BP55" s="215"/>
      <c r="BQ55" s="215"/>
      <c r="BR55" s="215"/>
      <c r="BS55" s="215"/>
      <c r="BT55" s="215"/>
      <c r="BU55" s="215"/>
      <c r="BV55" s="215"/>
      <c r="BW55" s="215"/>
      <c r="BX55" s="215"/>
      <c r="BY55" s="215"/>
      <c r="BZ55" s="215"/>
      <c r="CA55" s="215"/>
      <c r="CB55" s="215"/>
      <c r="CC55" s="215"/>
      <c r="CD55" s="215"/>
      <c r="CE55" s="215"/>
      <c r="CF55" s="215"/>
      <c r="CG55" s="215"/>
      <c r="CH55" s="215"/>
      <c r="CI55" s="215"/>
      <c r="CJ55" s="215"/>
      <c r="CK55" s="215"/>
      <c r="CL55" s="215"/>
      <c r="CM55" s="215"/>
      <c r="CN55" s="215"/>
      <c r="CO55" s="215"/>
      <c r="CP55" s="215"/>
      <c r="CQ55" s="215"/>
      <c r="CR55" s="215"/>
      <c r="CS55" s="215"/>
      <c r="CT55" s="215"/>
      <c r="CU55" s="215"/>
      <c r="CV55" s="215"/>
      <c r="CW55" s="215"/>
      <c r="CX55" s="215"/>
      <c r="CY55" s="215"/>
      <c r="CZ55" s="215"/>
      <c r="DA55" s="215"/>
      <c r="DB55" s="215"/>
      <c r="DC55" s="215"/>
      <c r="DD55" s="215"/>
      <c r="DE55" s="215"/>
      <c r="DF55" s="215"/>
      <c r="DG55" s="215"/>
      <c r="DH55" s="215"/>
      <c r="DI55" s="215"/>
      <c r="DJ55" s="215"/>
      <c r="DK55" s="215"/>
      <c r="DL55" s="215"/>
      <c r="DM55" s="215"/>
      <c r="DN55" s="215"/>
      <c r="DO55" s="215"/>
      <c r="DP55" s="215"/>
      <c r="DQ55" s="215"/>
      <c r="DR55" s="215"/>
      <c r="DS55" s="215"/>
      <c r="DT55" s="215"/>
      <c r="DU55" s="215"/>
      <c r="DV55" s="215"/>
      <c r="DW55" s="215"/>
      <c r="DX55" s="215"/>
      <c r="DY55" s="215"/>
      <c r="DZ55" s="215"/>
      <c r="EA55" s="215"/>
      <c r="EB55" s="215"/>
      <c r="EC55" s="215"/>
      <c r="ED55" s="215"/>
      <c r="EE55" s="215"/>
      <c r="EF55" s="215"/>
      <c r="EG55" s="215"/>
      <c r="EH55" s="215"/>
      <c r="EI55" s="215"/>
      <c r="EJ55" s="215"/>
      <c r="EK55" s="215"/>
      <c r="EL55" s="215"/>
      <c r="EM55" s="215"/>
      <c r="EN55" s="215"/>
      <c r="EO55" s="215"/>
      <c r="EP55" s="215"/>
      <c r="EQ55" s="215"/>
      <c r="ER55" s="215"/>
      <c r="ES55" s="215"/>
      <c r="ET55" s="215"/>
      <c r="EU55" s="215"/>
      <c r="EV55" s="215"/>
      <c r="EW55" s="215"/>
      <c r="EX55" s="215"/>
      <c r="EY55" s="215"/>
      <c r="EZ55" s="215"/>
      <c r="FA55" s="215"/>
      <c r="FB55" s="215"/>
      <c r="FC55" s="215"/>
      <c r="FD55" s="215"/>
      <c r="FE55" s="215"/>
      <c r="FF55" s="215"/>
      <c r="FG55" s="215"/>
      <c r="FH55" s="215"/>
      <c r="FI55" s="215"/>
      <c r="FJ55" s="215"/>
      <c r="FK55" s="215"/>
      <c r="FL55" s="215"/>
      <c r="FM55" s="215"/>
      <c r="FN55" s="215"/>
      <c r="FO55" s="215"/>
      <c r="FP55" s="215"/>
      <c r="FQ55" s="215"/>
      <c r="FR55" s="215"/>
      <c r="FS55" s="215"/>
      <c r="FT55" s="215"/>
      <c r="FU55" s="215"/>
      <c r="FV55" s="215"/>
      <c r="FW55" s="215"/>
      <c r="FX55" s="215"/>
      <c r="FY55" s="215"/>
      <c r="FZ55" s="215"/>
      <c r="GA55" s="215"/>
      <c r="GB55" s="215"/>
      <c r="GC55" s="215"/>
      <c r="GD55" s="215"/>
      <c r="GE55" s="215"/>
      <c r="GF55" s="215"/>
      <c r="GG55" s="215"/>
      <c r="GH55" s="215"/>
      <c r="GI55" s="215"/>
      <c r="GJ55" s="215"/>
      <c r="GK55" s="215"/>
      <c r="GL55" s="215"/>
      <c r="GM55" s="215"/>
      <c r="GN55" s="215"/>
      <c r="GO55" s="215"/>
      <c r="GP55" s="215"/>
      <c r="GQ55" s="215"/>
      <c r="GR55" s="215"/>
      <c r="GS55" s="215"/>
      <c r="GT55" s="215"/>
      <c r="GU55" s="215"/>
      <c r="GV55" s="215"/>
      <c r="GW55" s="215"/>
      <c r="GX55" s="215"/>
      <c r="GY55" s="215"/>
      <c r="GZ55" s="215"/>
      <c r="HA55" s="215"/>
      <c r="HB55" s="215"/>
      <c r="HC55" s="215"/>
      <c r="HD55" s="215"/>
      <c r="HE55" s="215"/>
      <c r="HF55" s="215"/>
      <c r="HG55" s="215"/>
      <c r="HH55" s="215"/>
      <c r="HI55" s="215"/>
      <c r="HJ55" s="215"/>
      <c r="HK55" s="215"/>
      <c r="HL55" s="215"/>
      <c r="HM55" s="215"/>
      <c r="HN55" s="215"/>
      <c r="HO55" s="215"/>
      <c r="HP55" s="215"/>
      <c r="HQ55" s="215"/>
      <c r="HR55" s="215"/>
      <c r="HS55" s="215"/>
      <c r="HT55" s="215"/>
      <c r="HU55" s="215"/>
      <c r="HV55" s="215"/>
      <c r="HW55" s="215"/>
      <c r="HX55" s="215"/>
      <c r="HY55" s="215"/>
      <c r="HZ55" s="215"/>
      <c r="IA55" s="215"/>
      <c r="IB55" s="215"/>
      <c r="IC55" s="215"/>
      <c r="ID55" s="215"/>
      <c r="IE55" s="215"/>
      <c r="IF55" s="215"/>
      <c r="IG55" s="215"/>
      <c r="IH55" s="215"/>
      <c r="II55" s="215"/>
      <c r="IJ55" s="215"/>
      <c r="IK55" s="215"/>
      <c r="IL55" s="215"/>
      <c r="IM55" s="215"/>
      <c r="IN55" s="215"/>
      <c r="IO55" s="215"/>
      <c r="IP55" s="215"/>
      <c r="IQ55" s="215"/>
      <c r="IR55" s="215"/>
      <c r="IS55" s="215"/>
      <c r="IT55" s="215"/>
      <c r="IU55" s="215"/>
      <c r="IV55" s="215"/>
    </row>
    <row r="56" spans="1:256" s="18" customFormat="1" ht="11.25" customHeight="1">
      <c r="A56" s="215"/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215"/>
      <c r="AL56" s="215"/>
      <c r="AM56" s="215"/>
      <c r="AN56" s="215"/>
      <c r="AO56" s="215"/>
      <c r="AP56" s="215"/>
      <c r="AQ56" s="215"/>
      <c r="AR56" s="215"/>
      <c r="AS56" s="215"/>
      <c r="AT56" s="215"/>
      <c r="AU56" s="215"/>
      <c r="AV56" s="215"/>
      <c r="AW56" s="215"/>
      <c r="AX56" s="215"/>
      <c r="AY56" s="215"/>
      <c r="AZ56" s="215"/>
      <c r="BA56" s="215"/>
      <c r="BB56" s="215"/>
      <c r="BC56" s="215"/>
      <c r="BD56" s="215"/>
      <c r="BE56" s="215"/>
      <c r="BF56" s="215"/>
      <c r="BG56" s="215"/>
      <c r="BH56" s="215"/>
      <c r="BI56" s="215"/>
      <c r="BJ56" s="215"/>
      <c r="BK56" s="215"/>
      <c r="BL56" s="215"/>
      <c r="BM56" s="215"/>
      <c r="BN56" s="215"/>
      <c r="BO56" s="215"/>
      <c r="BP56" s="215"/>
      <c r="BQ56" s="215"/>
      <c r="BR56" s="215"/>
      <c r="BS56" s="215"/>
      <c r="BT56" s="215"/>
      <c r="BU56" s="215"/>
      <c r="BV56" s="215"/>
      <c r="BW56" s="215"/>
      <c r="BX56" s="215"/>
      <c r="BY56" s="215"/>
      <c r="BZ56" s="215"/>
      <c r="CA56" s="215"/>
      <c r="CB56" s="215"/>
      <c r="CC56" s="215"/>
      <c r="CD56" s="215"/>
      <c r="CE56" s="215"/>
      <c r="CF56" s="215"/>
      <c r="CG56" s="215"/>
      <c r="CH56" s="215"/>
      <c r="CI56" s="215"/>
      <c r="CJ56" s="215"/>
      <c r="CK56" s="215"/>
      <c r="CL56" s="215"/>
      <c r="CM56" s="215"/>
      <c r="CN56" s="215"/>
      <c r="CO56" s="215"/>
      <c r="CP56" s="215"/>
      <c r="CQ56" s="215"/>
      <c r="CR56" s="215"/>
      <c r="CS56" s="215"/>
      <c r="CT56" s="215"/>
      <c r="CU56" s="215"/>
      <c r="CV56" s="215"/>
      <c r="CW56" s="215"/>
      <c r="CX56" s="215"/>
      <c r="CY56" s="215"/>
      <c r="CZ56" s="215"/>
      <c r="DA56" s="215"/>
      <c r="DB56" s="215"/>
      <c r="DC56" s="215"/>
      <c r="DD56" s="215"/>
      <c r="DE56" s="215"/>
      <c r="DF56" s="215"/>
      <c r="DG56" s="215"/>
      <c r="DH56" s="215"/>
      <c r="DI56" s="215"/>
      <c r="DJ56" s="215"/>
      <c r="DK56" s="215"/>
      <c r="DL56" s="215"/>
      <c r="DM56" s="215"/>
      <c r="DN56" s="215"/>
      <c r="DO56" s="215"/>
      <c r="DP56" s="215"/>
      <c r="DQ56" s="215"/>
      <c r="DR56" s="215"/>
      <c r="DS56" s="215"/>
      <c r="DT56" s="215"/>
      <c r="DU56" s="215"/>
      <c r="DV56" s="215"/>
      <c r="DW56" s="215"/>
      <c r="DX56" s="215"/>
      <c r="DY56" s="215"/>
      <c r="DZ56" s="215"/>
      <c r="EA56" s="215"/>
      <c r="EB56" s="215"/>
      <c r="EC56" s="215"/>
      <c r="ED56" s="215"/>
      <c r="EE56" s="215"/>
      <c r="EF56" s="215"/>
      <c r="EG56" s="215"/>
      <c r="EH56" s="215"/>
      <c r="EI56" s="215"/>
      <c r="EJ56" s="215"/>
      <c r="EK56" s="215"/>
      <c r="EL56" s="215"/>
      <c r="EM56" s="215"/>
      <c r="EN56" s="215"/>
      <c r="EO56" s="215"/>
      <c r="EP56" s="215"/>
      <c r="EQ56" s="215"/>
      <c r="ER56" s="215"/>
      <c r="ES56" s="215"/>
      <c r="ET56" s="215"/>
      <c r="EU56" s="215"/>
      <c r="EV56" s="215"/>
      <c r="EW56" s="215"/>
      <c r="EX56" s="215"/>
      <c r="EY56" s="215"/>
      <c r="EZ56" s="215"/>
      <c r="FA56" s="215"/>
      <c r="FB56" s="215"/>
      <c r="FC56" s="215"/>
      <c r="FD56" s="215"/>
      <c r="FE56" s="215"/>
      <c r="FF56" s="215"/>
      <c r="FG56" s="215"/>
      <c r="FH56" s="215"/>
      <c r="FI56" s="215"/>
      <c r="FJ56" s="215"/>
      <c r="FK56" s="215"/>
      <c r="FL56" s="215"/>
      <c r="FM56" s="215"/>
      <c r="FN56" s="215"/>
      <c r="FO56" s="215"/>
      <c r="FP56" s="215"/>
      <c r="FQ56" s="215"/>
      <c r="FR56" s="215"/>
      <c r="FS56" s="215"/>
      <c r="FT56" s="215"/>
      <c r="FU56" s="215"/>
      <c r="FV56" s="215"/>
      <c r="FW56" s="215"/>
      <c r="FX56" s="215"/>
      <c r="FY56" s="215"/>
      <c r="FZ56" s="215"/>
      <c r="GA56" s="215"/>
      <c r="GB56" s="215"/>
      <c r="GC56" s="215"/>
      <c r="GD56" s="215"/>
      <c r="GE56" s="215"/>
      <c r="GF56" s="215"/>
      <c r="GG56" s="215"/>
      <c r="GH56" s="215"/>
      <c r="GI56" s="215"/>
      <c r="GJ56" s="215"/>
      <c r="GK56" s="215"/>
      <c r="GL56" s="215"/>
      <c r="GM56" s="215"/>
      <c r="GN56" s="215"/>
      <c r="GO56" s="215"/>
      <c r="GP56" s="215"/>
      <c r="GQ56" s="215"/>
      <c r="GR56" s="215"/>
      <c r="GS56" s="215"/>
      <c r="GT56" s="215"/>
      <c r="GU56" s="215"/>
      <c r="GV56" s="215"/>
      <c r="GW56" s="215"/>
      <c r="GX56" s="215"/>
      <c r="GY56" s="215"/>
      <c r="GZ56" s="215"/>
      <c r="HA56" s="215"/>
      <c r="HB56" s="215"/>
      <c r="HC56" s="215"/>
      <c r="HD56" s="215"/>
      <c r="HE56" s="215"/>
      <c r="HF56" s="215"/>
      <c r="HG56" s="215"/>
      <c r="HH56" s="215"/>
      <c r="HI56" s="215"/>
      <c r="HJ56" s="215"/>
      <c r="HK56" s="215"/>
      <c r="HL56" s="215"/>
      <c r="HM56" s="215"/>
      <c r="HN56" s="215"/>
      <c r="HO56" s="215"/>
      <c r="HP56" s="215"/>
      <c r="HQ56" s="215"/>
      <c r="HR56" s="215"/>
      <c r="HS56" s="215"/>
      <c r="HT56" s="215"/>
      <c r="HU56" s="215"/>
      <c r="HV56" s="215"/>
      <c r="HW56" s="215"/>
      <c r="HX56" s="215"/>
      <c r="HY56" s="215"/>
      <c r="HZ56" s="215"/>
      <c r="IA56" s="215"/>
      <c r="IB56" s="215"/>
      <c r="IC56" s="215"/>
      <c r="ID56" s="215"/>
      <c r="IE56" s="215"/>
      <c r="IF56" s="215"/>
      <c r="IG56" s="215"/>
      <c r="IH56" s="215"/>
      <c r="II56" s="215"/>
      <c r="IJ56" s="215"/>
      <c r="IK56" s="215"/>
      <c r="IL56" s="215"/>
      <c r="IM56" s="215"/>
      <c r="IN56" s="215"/>
      <c r="IO56" s="215"/>
      <c r="IP56" s="215"/>
      <c r="IQ56" s="215"/>
      <c r="IR56" s="215"/>
      <c r="IS56" s="215"/>
      <c r="IT56" s="215"/>
      <c r="IU56" s="215"/>
      <c r="IV56" s="215"/>
    </row>
    <row r="57" spans="1:256" s="18" customFormat="1" ht="11.25" customHeight="1">
      <c r="A57" s="215"/>
      <c r="B57" s="215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15"/>
      <c r="AU57" s="215"/>
      <c r="AV57" s="215"/>
      <c r="AW57" s="215"/>
      <c r="AX57" s="215"/>
      <c r="AY57" s="215"/>
      <c r="AZ57" s="215"/>
      <c r="BA57" s="215"/>
      <c r="BB57" s="215"/>
      <c r="BC57" s="215"/>
      <c r="BD57" s="215"/>
      <c r="BE57" s="215"/>
      <c r="BF57" s="215"/>
      <c r="BG57" s="215"/>
      <c r="BH57" s="215"/>
      <c r="BI57" s="215"/>
      <c r="BJ57" s="215"/>
      <c r="BK57" s="215"/>
      <c r="BL57" s="215"/>
      <c r="BM57" s="215"/>
      <c r="BN57" s="215"/>
      <c r="BO57" s="215"/>
      <c r="BP57" s="215"/>
      <c r="BQ57" s="215"/>
      <c r="BR57" s="215"/>
      <c r="BS57" s="215"/>
      <c r="BT57" s="215"/>
      <c r="BU57" s="215"/>
      <c r="BV57" s="215"/>
      <c r="BW57" s="215"/>
      <c r="BX57" s="215"/>
      <c r="BY57" s="215"/>
      <c r="BZ57" s="215"/>
      <c r="CA57" s="215"/>
      <c r="CB57" s="215"/>
      <c r="CC57" s="215"/>
      <c r="CD57" s="215"/>
      <c r="CE57" s="215"/>
      <c r="CF57" s="215"/>
      <c r="CG57" s="215"/>
      <c r="CH57" s="215"/>
      <c r="CI57" s="215"/>
      <c r="CJ57" s="215"/>
      <c r="CK57" s="215"/>
      <c r="CL57" s="215"/>
      <c r="CM57" s="215"/>
      <c r="CN57" s="215"/>
      <c r="CO57" s="215"/>
      <c r="CP57" s="215"/>
      <c r="CQ57" s="215"/>
      <c r="CR57" s="215"/>
      <c r="CS57" s="215"/>
      <c r="CT57" s="215"/>
      <c r="CU57" s="215"/>
      <c r="CV57" s="215"/>
      <c r="CW57" s="215"/>
      <c r="CX57" s="215"/>
      <c r="CY57" s="215"/>
      <c r="CZ57" s="215"/>
      <c r="DA57" s="215"/>
      <c r="DB57" s="215"/>
      <c r="DC57" s="215"/>
      <c r="DD57" s="215"/>
      <c r="DE57" s="215"/>
      <c r="DF57" s="215"/>
      <c r="DG57" s="215"/>
      <c r="DH57" s="215"/>
      <c r="DI57" s="215"/>
      <c r="DJ57" s="215"/>
      <c r="DK57" s="215"/>
      <c r="DL57" s="215"/>
      <c r="DM57" s="215"/>
      <c r="DN57" s="215"/>
      <c r="DO57" s="215"/>
      <c r="DP57" s="215"/>
      <c r="DQ57" s="215"/>
      <c r="DR57" s="215"/>
      <c r="DS57" s="215"/>
      <c r="DT57" s="215"/>
      <c r="DU57" s="215"/>
      <c r="DV57" s="215"/>
      <c r="DW57" s="215"/>
      <c r="DX57" s="215"/>
      <c r="DY57" s="215"/>
      <c r="DZ57" s="215"/>
      <c r="EA57" s="215"/>
      <c r="EB57" s="215"/>
      <c r="EC57" s="215"/>
      <c r="ED57" s="215"/>
      <c r="EE57" s="215"/>
      <c r="EF57" s="215"/>
      <c r="EG57" s="215"/>
      <c r="EH57" s="215"/>
      <c r="EI57" s="215"/>
      <c r="EJ57" s="215"/>
      <c r="EK57" s="215"/>
      <c r="EL57" s="215"/>
      <c r="EM57" s="215"/>
      <c r="EN57" s="215"/>
      <c r="EO57" s="215"/>
      <c r="EP57" s="215"/>
      <c r="EQ57" s="215"/>
      <c r="ER57" s="215"/>
      <c r="ES57" s="215"/>
      <c r="ET57" s="215"/>
      <c r="EU57" s="215"/>
      <c r="EV57" s="215"/>
      <c r="EW57" s="215"/>
      <c r="EX57" s="215"/>
      <c r="EY57" s="215"/>
      <c r="EZ57" s="215"/>
      <c r="FA57" s="215"/>
      <c r="FB57" s="215"/>
      <c r="FC57" s="215"/>
      <c r="FD57" s="215"/>
      <c r="FE57" s="215"/>
      <c r="FF57" s="215"/>
      <c r="FG57" s="215"/>
      <c r="FH57" s="215"/>
      <c r="FI57" s="215"/>
      <c r="FJ57" s="215"/>
      <c r="FK57" s="215"/>
      <c r="FL57" s="215"/>
      <c r="FM57" s="215"/>
      <c r="FN57" s="215"/>
      <c r="FO57" s="215"/>
      <c r="FP57" s="215"/>
      <c r="FQ57" s="215"/>
      <c r="FR57" s="215"/>
      <c r="FS57" s="215"/>
      <c r="FT57" s="215"/>
      <c r="FU57" s="215"/>
      <c r="FV57" s="215"/>
      <c r="FW57" s="215"/>
      <c r="FX57" s="215"/>
      <c r="FY57" s="215"/>
      <c r="FZ57" s="215"/>
      <c r="GA57" s="215"/>
      <c r="GB57" s="215"/>
      <c r="GC57" s="215"/>
      <c r="GD57" s="215"/>
      <c r="GE57" s="215"/>
      <c r="GF57" s="215"/>
      <c r="GG57" s="215"/>
      <c r="GH57" s="215"/>
      <c r="GI57" s="215"/>
      <c r="GJ57" s="215"/>
      <c r="GK57" s="215"/>
      <c r="GL57" s="215"/>
      <c r="GM57" s="215"/>
      <c r="GN57" s="215"/>
      <c r="GO57" s="215"/>
      <c r="GP57" s="215"/>
      <c r="GQ57" s="215"/>
      <c r="GR57" s="215"/>
      <c r="GS57" s="215"/>
      <c r="GT57" s="215"/>
      <c r="GU57" s="215"/>
      <c r="GV57" s="215"/>
      <c r="GW57" s="215"/>
      <c r="GX57" s="215"/>
      <c r="GY57" s="215"/>
      <c r="GZ57" s="215"/>
      <c r="HA57" s="215"/>
      <c r="HB57" s="215"/>
      <c r="HC57" s="215"/>
      <c r="HD57" s="215"/>
      <c r="HE57" s="215"/>
      <c r="HF57" s="215"/>
      <c r="HG57" s="215"/>
      <c r="HH57" s="215"/>
      <c r="HI57" s="215"/>
      <c r="HJ57" s="215"/>
      <c r="HK57" s="215"/>
      <c r="HL57" s="215"/>
      <c r="HM57" s="215"/>
      <c r="HN57" s="215"/>
      <c r="HO57" s="215"/>
      <c r="HP57" s="215"/>
      <c r="HQ57" s="215"/>
      <c r="HR57" s="215"/>
      <c r="HS57" s="215"/>
      <c r="HT57" s="215"/>
      <c r="HU57" s="215"/>
      <c r="HV57" s="215"/>
      <c r="HW57" s="215"/>
      <c r="HX57" s="215"/>
      <c r="HY57" s="215"/>
      <c r="HZ57" s="215"/>
      <c r="IA57" s="215"/>
      <c r="IB57" s="215"/>
      <c r="IC57" s="215"/>
      <c r="ID57" s="215"/>
      <c r="IE57" s="215"/>
      <c r="IF57" s="215"/>
      <c r="IG57" s="215"/>
      <c r="IH57" s="215"/>
      <c r="II57" s="215"/>
      <c r="IJ57" s="215"/>
      <c r="IK57" s="215"/>
      <c r="IL57" s="215"/>
      <c r="IM57" s="215"/>
      <c r="IN57" s="215"/>
      <c r="IO57" s="215"/>
      <c r="IP57" s="215"/>
      <c r="IQ57" s="215"/>
      <c r="IR57" s="215"/>
      <c r="IS57" s="215"/>
      <c r="IT57" s="215"/>
      <c r="IU57" s="215"/>
      <c r="IV57" s="215"/>
    </row>
    <row r="58" spans="1:256" s="18" customFormat="1" ht="11.25" customHeight="1">
      <c r="A58" s="215"/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  <c r="AW58" s="215"/>
      <c r="AX58" s="215"/>
      <c r="AY58" s="215"/>
      <c r="AZ58" s="215"/>
      <c r="BA58" s="215"/>
      <c r="BB58" s="215"/>
      <c r="BC58" s="215"/>
      <c r="BD58" s="215"/>
      <c r="BE58" s="215"/>
      <c r="BF58" s="215"/>
      <c r="BG58" s="215"/>
      <c r="BH58" s="215"/>
      <c r="BI58" s="215"/>
      <c r="BJ58" s="215"/>
      <c r="BK58" s="215"/>
      <c r="BL58" s="215"/>
      <c r="BM58" s="215"/>
      <c r="BN58" s="215"/>
      <c r="BO58" s="215"/>
      <c r="BP58" s="215"/>
      <c r="BQ58" s="215"/>
      <c r="BR58" s="215"/>
      <c r="BS58" s="215"/>
      <c r="BT58" s="215"/>
      <c r="BU58" s="215"/>
      <c r="BV58" s="215"/>
      <c r="BW58" s="215"/>
      <c r="BX58" s="215"/>
      <c r="BY58" s="215"/>
      <c r="BZ58" s="215"/>
      <c r="CA58" s="215"/>
      <c r="CB58" s="215"/>
      <c r="CC58" s="215"/>
      <c r="CD58" s="215"/>
      <c r="CE58" s="215"/>
      <c r="CF58" s="215"/>
      <c r="CG58" s="215"/>
      <c r="CH58" s="215"/>
      <c r="CI58" s="215"/>
      <c r="CJ58" s="215"/>
      <c r="CK58" s="215"/>
      <c r="CL58" s="215"/>
      <c r="CM58" s="215"/>
      <c r="CN58" s="215"/>
      <c r="CO58" s="215"/>
      <c r="CP58" s="215"/>
      <c r="CQ58" s="215"/>
      <c r="CR58" s="215"/>
      <c r="CS58" s="215"/>
      <c r="CT58" s="215"/>
      <c r="CU58" s="215"/>
      <c r="CV58" s="215"/>
      <c r="CW58" s="215"/>
      <c r="CX58" s="215"/>
      <c r="CY58" s="215"/>
      <c r="CZ58" s="215"/>
      <c r="DA58" s="215"/>
      <c r="DB58" s="215"/>
      <c r="DC58" s="215"/>
      <c r="DD58" s="215"/>
      <c r="DE58" s="215"/>
      <c r="DF58" s="215"/>
      <c r="DG58" s="215"/>
      <c r="DH58" s="215"/>
      <c r="DI58" s="215"/>
      <c r="DJ58" s="215"/>
      <c r="DK58" s="215"/>
      <c r="DL58" s="215"/>
      <c r="DM58" s="215"/>
      <c r="DN58" s="215"/>
      <c r="DO58" s="215"/>
      <c r="DP58" s="215"/>
      <c r="DQ58" s="215"/>
      <c r="DR58" s="215"/>
      <c r="DS58" s="215"/>
      <c r="DT58" s="215"/>
      <c r="DU58" s="215"/>
      <c r="DV58" s="215"/>
      <c r="DW58" s="215"/>
      <c r="DX58" s="215"/>
      <c r="DY58" s="215"/>
      <c r="DZ58" s="215"/>
      <c r="EA58" s="215"/>
      <c r="EB58" s="215"/>
      <c r="EC58" s="215"/>
      <c r="ED58" s="215"/>
      <c r="EE58" s="215"/>
      <c r="EF58" s="215"/>
      <c r="EG58" s="215"/>
      <c r="EH58" s="215"/>
      <c r="EI58" s="215"/>
      <c r="EJ58" s="215"/>
      <c r="EK58" s="215"/>
      <c r="EL58" s="215"/>
      <c r="EM58" s="215"/>
      <c r="EN58" s="215"/>
      <c r="EO58" s="215"/>
      <c r="EP58" s="215"/>
      <c r="EQ58" s="215"/>
      <c r="ER58" s="215"/>
      <c r="ES58" s="215"/>
      <c r="ET58" s="215"/>
      <c r="EU58" s="215"/>
      <c r="EV58" s="215"/>
      <c r="EW58" s="215"/>
      <c r="EX58" s="215"/>
      <c r="EY58" s="215"/>
      <c r="EZ58" s="215"/>
      <c r="FA58" s="215"/>
      <c r="FB58" s="215"/>
      <c r="FC58" s="215"/>
      <c r="FD58" s="215"/>
      <c r="FE58" s="215"/>
      <c r="FF58" s="215"/>
      <c r="FG58" s="215"/>
      <c r="FH58" s="215"/>
      <c r="FI58" s="215"/>
      <c r="FJ58" s="215"/>
      <c r="FK58" s="215"/>
      <c r="FL58" s="215"/>
      <c r="FM58" s="215"/>
      <c r="FN58" s="215"/>
      <c r="FO58" s="215"/>
      <c r="FP58" s="215"/>
      <c r="FQ58" s="215"/>
      <c r="FR58" s="215"/>
      <c r="FS58" s="215"/>
      <c r="FT58" s="215"/>
      <c r="FU58" s="215"/>
      <c r="FV58" s="215"/>
      <c r="FW58" s="215"/>
      <c r="FX58" s="215"/>
      <c r="FY58" s="215"/>
      <c r="FZ58" s="215"/>
      <c r="GA58" s="215"/>
      <c r="GB58" s="215"/>
      <c r="GC58" s="215"/>
      <c r="GD58" s="215"/>
      <c r="GE58" s="215"/>
      <c r="GF58" s="215"/>
      <c r="GG58" s="215"/>
      <c r="GH58" s="215"/>
      <c r="GI58" s="215"/>
      <c r="GJ58" s="215"/>
      <c r="GK58" s="215"/>
      <c r="GL58" s="215"/>
      <c r="GM58" s="215"/>
      <c r="GN58" s="215"/>
      <c r="GO58" s="215"/>
      <c r="GP58" s="215"/>
      <c r="GQ58" s="215"/>
      <c r="GR58" s="215"/>
      <c r="GS58" s="215"/>
      <c r="GT58" s="215"/>
      <c r="GU58" s="215"/>
      <c r="GV58" s="215"/>
      <c r="GW58" s="215"/>
      <c r="GX58" s="215"/>
      <c r="GY58" s="215"/>
      <c r="GZ58" s="215"/>
      <c r="HA58" s="215"/>
      <c r="HB58" s="215"/>
      <c r="HC58" s="215"/>
      <c r="HD58" s="215"/>
      <c r="HE58" s="215"/>
      <c r="HF58" s="215"/>
      <c r="HG58" s="215"/>
      <c r="HH58" s="215"/>
      <c r="HI58" s="215"/>
      <c r="HJ58" s="215"/>
      <c r="HK58" s="215"/>
      <c r="HL58" s="215"/>
      <c r="HM58" s="215"/>
      <c r="HN58" s="215"/>
      <c r="HO58" s="215"/>
      <c r="HP58" s="215"/>
      <c r="HQ58" s="215"/>
      <c r="HR58" s="215"/>
      <c r="HS58" s="215"/>
      <c r="HT58" s="215"/>
      <c r="HU58" s="215"/>
      <c r="HV58" s="215"/>
      <c r="HW58" s="215"/>
      <c r="HX58" s="215"/>
      <c r="HY58" s="215"/>
      <c r="HZ58" s="215"/>
      <c r="IA58" s="215"/>
      <c r="IB58" s="215"/>
      <c r="IC58" s="215"/>
      <c r="ID58" s="215"/>
      <c r="IE58" s="215"/>
      <c r="IF58" s="215"/>
      <c r="IG58" s="215"/>
      <c r="IH58" s="215"/>
      <c r="II58" s="215"/>
      <c r="IJ58" s="215"/>
      <c r="IK58" s="215"/>
      <c r="IL58" s="215"/>
      <c r="IM58" s="215"/>
      <c r="IN58" s="215"/>
      <c r="IO58" s="215"/>
      <c r="IP58" s="215"/>
      <c r="IQ58" s="215"/>
      <c r="IR58" s="215"/>
      <c r="IS58" s="215"/>
      <c r="IT58" s="215"/>
      <c r="IU58" s="215"/>
      <c r="IV58" s="215"/>
    </row>
    <row r="59" spans="1:256" s="18" customFormat="1" ht="11.25" customHeight="1">
      <c r="A59" s="215"/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  <c r="AQ59" s="215"/>
      <c r="AR59" s="215"/>
      <c r="AS59" s="215"/>
      <c r="AT59" s="215"/>
      <c r="AU59" s="215"/>
      <c r="AV59" s="215"/>
      <c r="AW59" s="215"/>
      <c r="AX59" s="215"/>
      <c r="AY59" s="215"/>
      <c r="AZ59" s="215"/>
      <c r="BA59" s="215"/>
      <c r="BB59" s="215"/>
      <c r="BC59" s="215"/>
      <c r="BD59" s="215"/>
      <c r="BE59" s="215"/>
      <c r="BF59" s="215"/>
      <c r="BG59" s="215"/>
      <c r="BH59" s="215"/>
      <c r="BI59" s="215"/>
      <c r="BJ59" s="215"/>
      <c r="BK59" s="215"/>
      <c r="BL59" s="215"/>
      <c r="BM59" s="215"/>
      <c r="BN59" s="215"/>
      <c r="BO59" s="215"/>
      <c r="BP59" s="215"/>
      <c r="BQ59" s="215"/>
      <c r="BR59" s="215"/>
      <c r="BS59" s="215"/>
      <c r="BT59" s="215"/>
      <c r="BU59" s="215"/>
      <c r="BV59" s="215"/>
      <c r="BW59" s="215"/>
      <c r="BX59" s="215"/>
      <c r="BY59" s="215"/>
      <c r="BZ59" s="215"/>
      <c r="CA59" s="215"/>
      <c r="CB59" s="215"/>
      <c r="CC59" s="215"/>
      <c r="CD59" s="215"/>
      <c r="CE59" s="215"/>
      <c r="CF59" s="215"/>
      <c r="CG59" s="215"/>
      <c r="CH59" s="215"/>
      <c r="CI59" s="215"/>
      <c r="CJ59" s="215"/>
      <c r="CK59" s="215"/>
      <c r="CL59" s="215"/>
      <c r="CM59" s="215"/>
      <c r="CN59" s="215"/>
      <c r="CO59" s="215"/>
      <c r="CP59" s="215"/>
      <c r="CQ59" s="215"/>
      <c r="CR59" s="215"/>
      <c r="CS59" s="215"/>
      <c r="CT59" s="215"/>
      <c r="CU59" s="215"/>
      <c r="CV59" s="215"/>
      <c r="CW59" s="215"/>
      <c r="CX59" s="215"/>
      <c r="CY59" s="215"/>
      <c r="CZ59" s="215"/>
      <c r="DA59" s="215"/>
      <c r="DB59" s="215"/>
      <c r="DC59" s="215"/>
      <c r="DD59" s="215"/>
      <c r="DE59" s="215"/>
      <c r="DF59" s="215"/>
      <c r="DG59" s="215"/>
      <c r="DH59" s="215"/>
      <c r="DI59" s="215"/>
      <c r="DJ59" s="215"/>
      <c r="DK59" s="215"/>
      <c r="DL59" s="215"/>
      <c r="DM59" s="215"/>
      <c r="DN59" s="215"/>
      <c r="DO59" s="215"/>
      <c r="DP59" s="215"/>
      <c r="DQ59" s="215"/>
      <c r="DR59" s="215"/>
      <c r="DS59" s="215"/>
      <c r="DT59" s="215"/>
      <c r="DU59" s="215"/>
      <c r="DV59" s="215"/>
      <c r="DW59" s="215"/>
      <c r="DX59" s="215"/>
      <c r="DY59" s="215"/>
      <c r="DZ59" s="215"/>
      <c r="EA59" s="215"/>
      <c r="EB59" s="215"/>
      <c r="EC59" s="215"/>
      <c r="ED59" s="215"/>
      <c r="EE59" s="215"/>
      <c r="EF59" s="215"/>
      <c r="EG59" s="215"/>
      <c r="EH59" s="215"/>
      <c r="EI59" s="215"/>
      <c r="EJ59" s="215"/>
      <c r="EK59" s="215"/>
      <c r="EL59" s="215"/>
      <c r="EM59" s="215"/>
      <c r="EN59" s="215"/>
      <c r="EO59" s="215"/>
      <c r="EP59" s="215"/>
      <c r="EQ59" s="215"/>
      <c r="ER59" s="215"/>
      <c r="ES59" s="215"/>
      <c r="ET59" s="215"/>
      <c r="EU59" s="215"/>
      <c r="EV59" s="215"/>
      <c r="EW59" s="215"/>
      <c r="EX59" s="215"/>
      <c r="EY59" s="215"/>
      <c r="EZ59" s="215"/>
      <c r="FA59" s="215"/>
      <c r="FB59" s="215"/>
      <c r="FC59" s="215"/>
      <c r="FD59" s="215"/>
      <c r="FE59" s="215"/>
      <c r="FF59" s="215"/>
      <c r="FG59" s="215"/>
      <c r="FH59" s="215"/>
      <c r="FI59" s="215"/>
      <c r="FJ59" s="215"/>
      <c r="FK59" s="215"/>
      <c r="FL59" s="215"/>
      <c r="FM59" s="215"/>
      <c r="FN59" s="215"/>
      <c r="FO59" s="215"/>
      <c r="FP59" s="215"/>
      <c r="FQ59" s="215"/>
      <c r="FR59" s="215"/>
      <c r="FS59" s="215"/>
      <c r="FT59" s="215"/>
      <c r="FU59" s="215"/>
      <c r="FV59" s="215"/>
      <c r="FW59" s="215"/>
      <c r="FX59" s="215"/>
      <c r="FY59" s="215"/>
      <c r="FZ59" s="215"/>
      <c r="GA59" s="215"/>
      <c r="GB59" s="215"/>
      <c r="GC59" s="215"/>
      <c r="GD59" s="215"/>
      <c r="GE59" s="215"/>
      <c r="GF59" s="215"/>
      <c r="GG59" s="215"/>
      <c r="GH59" s="215"/>
      <c r="GI59" s="215"/>
      <c r="GJ59" s="215"/>
      <c r="GK59" s="215"/>
      <c r="GL59" s="215"/>
      <c r="GM59" s="215"/>
      <c r="GN59" s="215"/>
      <c r="GO59" s="215"/>
      <c r="GP59" s="215"/>
      <c r="GQ59" s="215"/>
      <c r="GR59" s="215"/>
      <c r="GS59" s="215"/>
      <c r="GT59" s="215"/>
      <c r="GU59" s="215"/>
      <c r="GV59" s="215"/>
      <c r="GW59" s="215"/>
      <c r="GX59" s="215"/>
      <c r="GY59" s="215"/>
      <c r="GZ59" s="215"/>
      <c r="HA59" s="215"/>
      <c r="HB59" s="215"/>
      <c r="HC59" s="215"/>
      <c r="HD59" s="215"/>
      <c r="HE59" s="215"/>
      <c r="HF59" s="215"/>
      <c r="HG59" s="215"/>
      <c r="HH59" s="215"/>
      <c r="HI59" s="215"/>
      <c r="HJ59" s="215"/>
      <c r="HK59" s="215"/>
      <c r="HL59" s="215"/>
      <c r="HM59" s="215"/>
      <c r="HN59" s="215"/>
      <c r="HO59" s="215"/>
      <c r="HP59" s="215"/>
      <c r="HQ59" s="215"/>
      <c r="HR59" s="215"/>
      <c r="HS59" s="215"/>
      <c r="HT59" s="215"/>
      <c r="HU59" s="215"/>
      <c r="HV59" s="215"/>
      <c r="HW59" s="215"/>
      <c r="HX59" s="215"/>
      <c r="HY59" s="215"/>
      <c r="HZ59" s="215"/>
      <c r="IA59" s="215"/>
      <c r="IB59" s="215"/>
      <c r="IC59" s="215"/>
      <c r="ID59" s="215"/>
      <c r="IE59" s="215"/>
      <c r="IF59" s="215"/>
      <c r="IG59" s="215"/>
      <c r="IH59" s="215"/>
      <c r="II59" s="215"/>
      <c r="IJ59" s="215"/>
      <c r="IK59" s="215"/>
      <c r="IL59" s="215"/>
      <c r="IM59" s="215"/>
      <c r="IN59" s="215"/>
      <c r="IO59" s="215"/>
      <c r="IP59" s="215"/>
      <c r="IQ59" s="215"/>
      <c r="IR59" s="215"/>
      <c r="IS59" s="215"/>
      <c r="IT59" s="215"/>
      <c r="IU59" s="215"/>
      <c r="IV59" s="215"/>
    </row>
    <row r="60" spans="1:256" s="18" customFormat="1" ht="11.25" customHeight="1">
      <c r="A60" s="215"/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  <c r="BB60" s="215"/>
      <c r="BC60" s="215"/>
      <c r="BD60" s="215"/>
      <c r="BE60" s="215"/>
      <c r="BF60" s="215"/>
      <c r="BG60" s="215"/>
      <c r="BH60" s="215"/>
      <c r="BI60" s="215"/>
      <c r="BJ60" s="215"/>
      <c r="BK60" s="215"/>
      <c r="BL60" s="215"/>
      <c r="BM60" s="215"/>
      <c r="BN60" s="215"/>
      <c r="BO60" s="215"/>
      <c r="BP60" s="215"/>
      <c r="BQ60" s="215"/>
      <c r="BR60" s="215"/>
      <c r="BS60" s="215"/>
      <c r="BT60" s="215"/>
      <c r="BU60" s="215"/>
      <c r="BV60" s="215"/>
      <c r="BW60" s="215"/>
      <c r="BX60" s="215"/>
      <c r="BY60" s="215"/>
      <c r="BZ60" s="215"/>
      <c r="CA60" s="215"/>
      <c r="CB60" s="215"/>
      <c r="CC60" s="215"/>
      <c r="CD60" s="215"/>
      <c r="CE60" s="215"/>
      <c r="CF60" s="215"/>
      <c r="CG60" s="215"/>
      <c r="CH60" s="215"/>
      <c r="CI60" s="215"/>
      <c r="CJ60" s="215"/>
      <c r="CK60" s="215"/>
      <c r="CL60" s="215"/>
      <c r="CM60" s="215"/>
      <c r="CN60" s="215"/>
      <c r="CO60" s="215"/>
      <c r="CP60" s="215"/>
      <c r="CQ60" s="215"/>
      <c r="CR60" s="215"/>
      <c r="CS60" s="215"/>
      <c r="CT60" s="215"/>
      <c r="CU60" s="215"/>
      <c r="CV60" s="215"/>
      <c r="CW60" s="215"/>
      <c r="CX60" s="215"/>
      <c r="CY60" s="215"/>
      <c r="CZ60" s="215"/>
      <c r="DA60" s="215"/>
      <c r="DB60" s="215"/>
      <c r="DC60" s="215"/>
      <c r="DD60" s="215"/>
      <c r="DE60" s="215"/>
      <c r="DF60" s="215"/>
      <c r="DG60" s="215"/>
      <c r="DH60" s="215"/>
      <c r="DI60" s="215"/>
      <c r="DJ60" s="215"/>
      <c r="DK60" s="215"/>
      <c r="DL60" s="215"/>
      <c r="DM60" s="215"/>
      <c r="DN60" s="215"/>
      <c r="DO60" s="215"/>
      <c r="DP60" s="215"/>
      <c r="DQ60" s="215"/>
      <c r="DR60" s="215"/>
      <c r="DS60" s="215"/>
      <c r="DT60" s="215"/>
      <c r="DU60" s="215"/>
      <c r="DV60" s="215"/>
      <c r="DW60" s="215"/>
      <c r="DX60" s="215"/>
      <c r="DY60" s="215"/>
      <c r="DZ60" s="215"/>
      <c r="EA60" s="215"/>
      <c r="EB60" s="215"/>
      <c r="EC60" s="215"/>
      <c r="ED60" s="215"/>
      <c r="EE60" s="215"/>
      <c r="EF60" s="215"/>
      <c r="EG60" s="215"/>
      <c r="EH60" s="215"/>
      <c r="EI60" s="215"/>
      <c r="EJ60" s="215"/>
      <c r="EK60" s="215"/>
      <c r="EL60" s="215"/>
      <c r="EM60" s="215"/>
      <c r="EN60" s="215"/>
      <c r="EO60" s="215"/>
      <c r="EP60" s="215"/>
      <c r="EQ60" s="215"/>
      <c r="ER60" s="215"/>
      <c r="ES60" s="215"/>
      <c r="ET60" s="215"/>
      <c r="EU60" s="215"/>
      <c r="EV60" s="215"/>
      <c r="EW60" s="215"/>
      <c r="EX60" s="215"/>
      <c r="EY60" s="215"/>
      <c r="EZ60" s="215"/>
      <c r="FA60" s="215"/>
      <c r="FB60" s="215"/>
      <c r="FC60" s="215"/>
      <c r="FD60" s="215"/>
      <c r="FE60" s="215"/>
      <c r="FF60" s="215"/>
      <c r="FG60" s="215"/>
      <c r="FH60" s="215"/>
      <c r="FI60" s="215"/>
      <c r="FJ60" s="215"/>
      <c r="FK60" s="215"/>
      <c r="FL60" s="215"/>
      <c r="FM60" s="215"/>
      <c r="FN60" s="215"/>
      <c r="FO60" s="215"/>
      <c r="FP60" s="215"/>
      <c r="FQ60" s="215"/>
      <c r="FR60" s="215"/>
      <c r="FS60" s="215"/>
      <c r="FT60" s="215"/>
      <c r="FU60" s="215"/>
      <c r="FV60" s="215"/>
      <c r="FW60" s="215"/>
      <c r="FX60" s="215"/>
      <c r="FY60" s="215"/>
      <c r="FZ60" s="215"/>
      <c r="GA60" s="215"/>
      <c r="GB60" s="215"/>
      <c r="GC60" s="215"/>
      <c r="GD60" s="215"/>
      <c r="GE60" s="215"/>
      <c r="GF60" s="215"/>
      <c r="GG60" s="215"/>
      <c r="GH60" s="215"/>
      <c r="GI60" s="215"/>
      <c r="GJ60" s="215"/>
      <c r="GK60" s="215"/>
      <c r="GL60" s="215"/>
      <c r="GM60" s="215"/>
      <c r="GN60" s="215"/>
      <c r="GO60" s="215"/>
      <c r="GP60" s="215"/>
      <c r="GQ60" s="215"/>
      <c r="GR60" s="215"/>
      <c r="GS60" s="215"/>
      <c r="GT60" s="215"/>
      <c r="GU60" s="215"/>
      <c r="GV60" s="215"/>
      <c r="GW60" s="215"/>
      <c r="GX60" s="215"/>
      <c r="GY60" s="215"/>
      <c r="GZ60" s="215"/>
      <c r="HA60" s="215"/>
      <c r="HB60" s="215"/>
      <c r="HC60" s="215"/>
      <c r="HD60" s="215"/>
      <c r="HE60" s="215"/>
      <c r="HF60" s="215"/>
      <c r="HG60" s="215"/>
      <c r="HH60" s="215"/>
      <c r="HI60" s="215"/>
      <c r="HJ60" s="215"/>
      <c r="HK60" s="215"/>
      <c r="HL60" s="215"/>
      <c r="HM60" s="215"/>
      <c r="HN60" s="215"/>
      <c r="HO60" s="215"/>
      <c r="HP60" s="215"/>
      <c r="HQ60" s="215"/>
      <c r="HR60" s="215"/>
      <c r="HS60" s="215"/>
      <c r="HT60" s="215"/>
      <c r="HU60" s="215"/>
      <c r="HV60" s="215"/>
      <c r="HW60" s="215"/>
      <c r="HX60" s="215"/>
      <c r="HY60" s="215"/>
      <c r="HZ60" s="215"/>
      <c r="IA60" s="215"/>
      <c r="IB60" s="215"/>
      <c r="IC60" s="215"/>
      <c r="ID60" s="215"/>
      <c r="IE60" s="215"/>
      <c r="IF60" s="215"/>
      <c r="IG60" s="215"/>
      <c r="IH60" s="215"/>
      <c r="II60" s="215"/>
      <c r="IJ60" s="215"/>
      <c r="IK60" s="215"/>
      <c r="IL60" s="215"/>
      <c r="IM60" s="215"/>
      <c r="IN60" s="215"/>
      <c r="IO60" s="215"/>
      <c r="IP60" s="215"/>
      <c r="IQ60" s="215"/>
      <c r="IR60" s="215"/>
      <c r="IS60" s="215"/>
      <c r="IT60" s="215"/>
      <c r="IU60" s="215"/>
      <c r="IV60" s="215"/>
    </row>
    <row r="61" spans="1:256" s="18" customFormat="1" ht="11.25" customHeight="1">
      <c r="A61" s="215"/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  <c r="AU61" s="215"/>
      <c r="AV61" s="215"/>
      <c r="AW61" s="215"/>
      <c r="AX61" s="215"/>
      <c r="AY61" s="215"/>
      <c r="AZ61" s="215"/>
      <c r="BA61" s="215"/>
      <c r="BB61" s="215"/>
      <c r="BC61" s="215"/>
      <c r="BD61" s="215"/>
      <c r="BE61" s="215"/>
      <c r="BF61" s="215"/>
      <c r="BG61" s="215"/>
      <c r="BH61" s="215"/>
      <c r="BI61" s="215"/>
      <c r="BJ61" s="215"/>
      <c r="BK61" s="215"/>
      <c r="BL61" s="215"/>
      <c r="BM61" s="215"/>
      <c r="BN61" s="215"/>
      <c r="BO61" s="215"/>
      <c r="BP61" s="215"/>
      <c r="BQ61" s="215"/>
      <c r="BR61" s="215"/>
      <c r="BS61" s="215"/>
      <c r="BT61" s="215"/>
      <c r="BU61" s="215"/>
      <c r="BV61" s="215"/>
      <c r="BW61" s="215"/>
      <c r="BX61" s="215"/>
      <c r="BY61" s="215"/>
      <c r="BZ61" s="215"/>
      <c r="CA61" s="215"/>
      <c r="CB61" s="215"/>
      <c r="CC61" s="215"/>
      <c r="CD61" s="215"/>
      <c r="CE61" s="215"/>
      <c r="CF61" s="215"/>
      <c r="CG61" s="215"/>
      <c r="CH61" s="215"/>
      <c r="CI61" s="215"/>
      <c r="CJ61" s="215"/>
      <c r="CK61" s="215"/>
      <c r="CL61" s="215"/>
      <c r="CM61" s="215"/>
      <c r="CN61" s="215"/>
      <c r="CO61" s="215"/>
      <c r="CP61" s="215"/>
      <c r="CQ61" s="215"/>
      <c r="CR61" s="215"/>
      <c r="CS61" s="215"/>
      <c r="CT61" s="215"/>
      <c r="CU61" s="215"/>
      <c r="CV61" s="215"/>
      <c r="CW61" s="215"/>
      <c r="CX61" s="215"/>
      <c r="CY61" s="215"/>
      <c r="CZ61" s="215"/>
      <c r="DA61" s="215"/>
      <c r="DB61" s="215"/>
      <c r="DC61" s="215"/>
      <c r="DD61" s="215"/>
      <c r="DE61" s="215"/>
      <c r="DF61" s="215"/>
      <c r="DG61" s="215"/>
      <c r="DH61" s="215"/>
      <c r="DI61" s="215"/>
      <c r="DJ61" s="215"/>
      <c r="DK61" s="215"/>
      <c r="DL61" s="215"/>
      <c r="DM61" s="215"/>
      <c r="DN61" s="215"/>
      <c r="DO61" s="215"/>
      <c r="DP61" s="215"/>
      <c r="DQ61" s="215"/>
      <c r="DR61" s="215"/>
      <c r="DS61" s="215"/>
      <c r="DT61" s="215"/>
      <c r="DU61" s="215"/>
      <c r="DV61" s="215"/>
      <c r="DW61" s="215"/>
      <c r="DX61" s="215"/>
      <c r="DY61" s="215"/>
      <c r="DZ61" s="215"/>
      <c r="EA61" s="215"/>
      <c r="EB61" s="215"/>
      <c r="EC61" s="215"/>
      <c r="ED61" s="215"/>
      <c r="EE61" s="215"/>
      <c r="EF61" s="215"/>
      <c r="EG61" s="215"/>
      <c r="EH61" s="215"/>
      <c r="EI61" s="215"/>
      <c r="EJ61" s="215"/>
      <c r="EK61" s="215"/>
      <c r="EL61" s="215"/>
      <c r="EM61" s="215"/>
      <c r="EN61" s="215"/>
      <c r="EO61" s="215"/>
      <c r="EP61" s="215"/>
      <c r="EQ61" s="215"/>
      <c r="ER61" s="215"/>
      <c r="ES61" s="215"/>
      <c r="ET61" s="215"/>
      <c r="EU61" s="215"/>
      <c r="EV61" s="215"/>
      <c r="EW61" s="215"/>
      <c r="EX61" s="215"/>
      <c r="EY61" s="215"/>
      <c r="EZ61" s="215"/>
      <c r="FA61" s="215"/>
      <c r="FB61" s="215"/>
      <c r="FC61" s="215"/>
      <c r="FD61" s="215"/>
      <c r="FE61" s="215"/>
      <c r="FF61" s="215"/>
      <c r="FG61" s="215"/>
      <c r="FH61" s="215"/>
      <c r="FI61" s="215"/>
      <c r="FJ61" s="215"/>
      <c r="FK61" s="215"/>
      <c r="FL61" s="215"/>
      <c r="FM61" s="215"/>
      <c r="FN61" s="215"/>
      <c r="FO61" s="215"/>
      <c r="FP61" s="215"/>
      <c r="FQ61" s="215"/>
      <c r="FR61" s="215"/>
      <c r="FS61" s="215"/>
      <c r="FT61" s="215"/>
      <c r="FU61" s="215"/>
      <c r="FV61" s="215"/>
      <c r="FW61" s="215"/>
      <c r="FX61" s="215"/>
      <c r="FY61" s="215"/>
      <c r="FZ61" s="215"/>
      <c r="GA61" s="215"/>
      <c r="GB61" s="215"/>
      <c r="GC61" s="215"/>
      <c r="GD61" s="215"/>
      <c r="GE61" s="215"/>
      <c r="GF61" s="215"/>
      <c r="GG61" s="215"/>
      <c r="GH61" s="215"/>
      <c r="GI61" s="215"/>
      <c r="GJ61" s="215"/>
      <c r="GK61" s="215"/>
      <c r="GL61" s="215"/>
      <c r="GM61" s="215"/>
      <c r="GN61" s="215"/>
      <c r="GO61" s="215"/>
      <c r="GP61" s="215"/>
      <c r="GQ61" s="215"/>
      <c r="GR61" s="215"/>
      <c r="GS61" s="215"/>
      <c r="GT61" s="215"/>
      <c r="GU61" s="215"/>
      <c r="GV61" s="215"/>
      <c r="GW61" s="215"/>
      <c r="GX61" s="215"/>
      <c r="GY61" s="215"/>
      <c r="GZ61" s="215"/>
      <c r="HA61" s="215"/>
      <c r="HB61" s="215"/>
      <c r="HC61" s="215"/>
      <c r="HD61" s="215"/>
      <c r="HE61" s="215"/>
      <c r="HF61" s="215"/>
      <c r="HG61" s="215"/>
      <c r="HH61" s="215"/>
      <c r="HI61" s="215"/>
      <c r="HJ61" s="215"/>
      <c r="HK61" s="215"/>
      <c r="HL61" s="215"/>
      <c r="HM61" s="215"/>
      <c r="HN61" s="215"/>
      <c r="HO61" s="215"/>
      <c r="HP61" s="215"/>
      <c r="HQ61" s="215"/>
      <c r="HR61" s="215"/>
      <c r="HS61" s="215"/>
      <c r="HT61" s="215"/>
      <c r="HU61" s="215"/>
      <c r="HV61" s="215"/>
      <c r="HW61" s="215"/>
      <c r="HX61" s="215"/>
      <c r="HY61" s="215"/>
      <c r="HZ61" s="215"/>
      <c r="IA61" s="215"/>
      <c r="IB61" s="215"/>
      <c r="IC61" s="215"/>
      <c r="ID61" s="215"/>
      <c r="IE61" s="215"/>
      <c r="IF61" s="215"/>
      <c r="IG61" s="215"/>
      <c r="IH61" s="215"/>
      <c r="II61" s="215"/>
      <c r="IJ61" s="215"/>
      <c r="IK61" s="215"/>
      <c r="IL61" s="215"/>
      <c r="IM61" s="215"/>
      <c r="IN61" s="215"/>
      <c r="IO61" s="215"/>
      <c r="IP61" s="215"/>
      <c r="IQ61" s="215"/>
      <c r="IR61" s="215"/>
      <c r="IS61" s="215"/>
      <c r="IT61" s="215"/>
      <c r="IU61" s="215"/>
      <c r="IV61" s="215"/>
    </row>
    <row r="62" spans="1:8" ht="11.25" customHeight="1">
      <c r="A62" s="215"/>
      <c r="B62" s="215"/>
      <c r="C62" s="215"/>
      <c r="D62" s="215"/>
      <c r="E62" s="215"/>
      <c r="F62" s="215"/>
      <c r="G62" s="215"/>
      <c r="H62" s="215"/>
    </row>
    <row r="63" spans="1:8" ht="11.25" customHeight="1">
      <c r="A63" s="215"/>
      <c r="B63" s="215"/>
      <c r="C63" s="215"/>
      <c r="D63" s="215"/>
      <c r="E63" s="215"/>
      <c r="F63" s="215"/>
      <c r="G63" s="215"/>
      <c r="H63" s="215"/>
    </row>
    <row r="64" spans="1:8" ht="11.25" customHeight="1">
      <c r="A64" s="215"/>
      <c r="B64" s="215"/>
      <c r="C64" s="215"/>
      <c r="D64" s="215"/>
      <c r="E64" s="215"/>
      <c r="F64" s="215"/>
      <c r="G64" s="215"/>
      <c r="H64" s="215"/>
    </row>
    <row r="65" spans="1:8" ht="11.25" customHeight="1">
      <c r="A65" s="233"/>
      <c r="B65" s="233"/>
      <c r="C65" s="233"/>
      <c r="D65" s="233"/>
      <c r="E65" s="233"/>
      <c r="F65" s="233"/>
      <c r="G65" s="233"/>
      <c r="H65" s="233"/>
    </row>
  </sheetData>
  <sheetProtection/>
  <mergeCells count="324">
    <mergeCell ref="A65:H65"/>
    <mergeCell ref="A62:H62"/>
    <mergeCell ref="A63:H63"/>
    <mergeCell ref="A64:H64"/>
    <mergeCell ref="A54:H54"/>
    <mergeCell ref="A55:H55"/>
    <mergeCell ref="B27:D27"/>
    <mergeCell ref="E30:F30"/>
    <mergeCell ref="A38:H38"/>
    <mergeCell ref="A39:H39"/>
    <mergeCell ref="A34:C34"/>
    <mergeCell ref="A31:F31"/>
    <mergeCell ref="A30:B30"/>
    <mergeCell ref="A47:D47"/>
    <mergeCell ref="A46:H46"/>
    <mergeCell ref="E9:H9"/>
    <mergeCell ref="A24:F24"/>
    <mergeCell ref="G24:H24"/>
    <mergeCell ref="E12:H12"/>
    <mergeCell ref="G11:H11"/>
    <mergeCell ref="A28:H28"/>
    <mergeCell ref="A29:H29"/>
    <mergeCell ref="A36:H36"/>
    <mergeCell ref="F1:H1"/>
    <mergeCell ref="F2:H2"/>
    <mergeCell ref="F3:H3"/>
    <mergeCell ref="G10:H10"/>
    <mergeCell ref="E7:H7"/>
    <mergeCell ref="E8:H8"/>
    <mergeCell ref="F5:H5"/>
    <mergeCell ref="D6:E6"/>
    <mergeCell ref="F6:G6"/>
    <mergeCell ref="F4:H4"/>
    <mergeCell ref="E19:F19"/>
    <mergeCell ref="E11:F11"/>
    <mergeCell ref="E17:F17"/>
    <mergeCell ref="G17:H17"/>
    <mergeCell ref="G19:H19"/>
    <mergeCell ref="A32:F32"/>
    <mergeCell ref="E18:F18"/>
    <mergeCell ref="A13:H13"/>
    <mergeCell ref="A14:H14"/>
    <mergeCell ref="G18:H18"/>
    <mergeCell ref="I9:I10"/>
    <mergeCell ref="I13:I16"/>
    <mergeCell ref="I54:P54"/>
    <mergeCell ref="Q54:X54"/>
    <mergeCell ref="Y54:AF54"/>
    <mergeCell ref="G20:H20"/>
    <mergeCell ref="A15:H15"/>
    <mergeCell ref="A16:H16"/>
    <mergeCell ref="A17:D17"/>
    <mergeCell ref="E20:F20"/>
    <mergeCell ref="AG54:AN54"/>
    <mergeCell ref="AO54:AV54"/>
    <mergeCell ref="AW54:BD54"/>
    <mergeCell ref="CS54:CZ54"/>
    <mergeCell ref="DA54:DH54"/>
    <mergeCell ref="DI54:DP54"/>
    <mergeCell ref="BE54:BL54"/>
    <mergeCell ref="DQ54:DX54"/>
    <mergeCell ref="BM54:BT54"/>
    <mergeCell ref="BU54:CB54"/>
    <mergeCell ref="CC54:CJ54"/>
    <mergeCell ref="CK54:CR54"/>
    <mergeCell ref="FE54:FL54"/>
    <mergeCell ref="IO54:IV54"/>
    <mergeCell ref="GK54:GR54"/>
    <mergeCell ref="GS54:GZ54"/>
    <mergeCell ref="HA54:HH54"/>
    <mergeCell ref="HI54:HP54"/>
    <mergeCell ref="FM54:FT54"/>
    <mergeCell ref="FU54:GB54"/>
    <mergeCell ref="GC54:GJ54"/>
    <mergeCell ref="HQ54:HX54"/>
    <mergeCell ref="HY54:IF54"/>
    <mergeCell ref="IG54:IN54"/>
    <mergeCell ref="DY54:EF54"/>
    <mergeCell ref="EG54:EN54"/>
    <mergeCell ref="EO54:EV54"/>
    <mergeCell ref="EW54:FD54"/>
    <mergeCell ref="I55:P55"/>
    <mergeCell ref="Q55:X55"/>
    <mergeCell ref="Y55:AF55"/>
    <mergeCell ref="AG55:AN55"/>
    <mergeCell ref="AO55:AV55"/>
    <mergeCell ref="DA55:DH55"/>
    <mergeCell ref="AW55:BD55"/>
    <mergeCell ref="BE55:BL55"/>
    <mergeCell ref="BM55:BT55"/>
    <mergeCell ref="DI55:DP55"/>
    <mergeCell ref="DQ55:DX55"/>
    <mergeCell ref="DY55:EF55"/>
    <mergeCell ref="BU55:CB55"/>
    <mergeCell ref="CC55:CJ55"/>
    <mergeCell ref="CK55:CR55"/>
    <mergeCell ref="CS55:CZ55"/>
    <mergeCell ref="IO55:IV55"/>
    <mergeCell ref="GS55:GZ55"/>
    <mergeCell ref="HA55:HH55"/>
    <mergeCell ref="GC55:GJ55"/>
    <mergeCell ref="GK55:GR55"/>
    <mergeCell ref="EG55:EN55"/>
    <mergeCell ref="EO55:EV55"/>
    <mergeCell ref="EW55:FD55"/>
    <mergeCell ref="FE55:FL55"/>
    <mergeCell ref="AW56:BD56"/>
    <mergeCell ref="BE56:BL56"/>
    <mergeCell ref="BM56:BT56"/>
    <mergeCell ref="BU56:CB56"/>
    <mergeCell ref="CC56:CJ56"/>
    <mergeCell ref="CK56:CR56"/>
    <mergeCell ref="HY55:IF55"/>
    <mergeCell ref="IG55:IN55"/>
    <mergeCell ref="HI55:HP55"/>
    <mergeCell ref="HQ55:HX55"/>
    <mergeCell ref="FM55:FT55"/>
    <mergeCell ref="FU55:GB55"/>
    <mergeCell ref="CS56:CZ56"/>
    <mergeCell ref="A56:H56"/>
    <mergeCell ref="I56:P56"/>
    <mergeCell ref="Q56:X56"/>
    <mergeCell ref="Y56:AF56"/>
    <mergeCell ref="AG56:AN56"/>
    <mergeCell ref="AO56:AV56"/>
    <mergeCell ref="EG56:EN56"/>
    <mergeCell ref="EO56:EV56"/>
    <mergeCell ref="EW56:FD56"/>
    <mergeCell ref="FE56:FL56"/>
    <mergeCell ref="DA56:DH56"/>
    <mergeCell ref="DI56:DP56"/>
    <mergeCell ref="DQ56:DX56"/>
    <mergeCell ref="DY56:EF56"/>
    <mergeCell ref="GS56:GZ56"/>
    <mergeCell ref="HA56:HH56"/>
    <mergeCell ref="HI56:HP56"/>
    <mergeCell ref="HQ56:HX56"/>
    <mergeCell ref="FM56:FT56"/>
    <mergeCell ref="FU56:GB56"/>
    <mergeCell ref="GC56:GJ56"/>
    <mergeCell ref="GK56:GR56"/>
    <mergeCell ref="HY56:IF56"/>
    <mergeCell ref="IG56:IN56"/>
    <mergeCell ref="IO56:IV56"/>
    <mergeCell ref="A57:H57"/>
    <mergeCell ref="I57:P57"/>
    <mergeCell ref="Q57:X57"/>
    <mergeCell ref="Y57:AF57"/>
    <mergeCell ref="AG57:AN57"/>
    <mergeCell ref="AO57:AV57"/>
    <mergeCell ref="AW57:BD57"/>
    <mergeCell ref="CK57:CR57"/>
    <mergeCell ref="CS57:CZ57"/>
    <mergeCell ref="DA57:DH57"/>
    <mergeCell ref="DI57:DP57"/>
    <mergeCell ref="BE57:BL57"/>
    <mergeCell ref="BM57:BT57"/>
    <mergeCell ref="BU57:CB57"/>
    <mergeCell ref="CC57:CJ57"/>
    <mergeCell ref="EW57:FD57"/>
    <mergeCell ref="FE57:FL57"/>
    <mergeCell ref="FM57:FT57"/>
    <mergeCell ref="FU57:GB57"/>
    <mergeCell ref="DQ57:DX57"/>
    <mergeCell ref="DY57:EF57"/>
    <mergeCell ref="EG57:EN57"/>
    <mergeCell ref="EO57:EV57"/>
    <mergeCell ref="HI57:HP57"/>
    <mergeCell ref="HQ57:HX57"/>
    <mergeCell ref="HY57:IF57"/>
    <mergeCell ref="IG57:IN57"/>
    <mergeCell ref="GC57:GJ57"/>
    <mergeCell ref="GK57:GR57"/>
    <mergeCell ref="GS57:GZ57"/>
    <mergeCell ref="HA57:HH57"/>
    <mergeCell ref="IO57:IV57"/>
    <mergeCell ref="A58:H58"/>
    <mergeCell ref="I58:P58"/>
    <mergeCell ref="Q58:X58"/>
    <mergeCell ref="Y58:AF58"/>
    <mergeCell ref="AG58:AN58"/>
    <mergeCell ref="AO58:AV58"/>
    <mergeCell ref="AW58:BD58"/>
    <mergeCell ref="BE58:BL58"/>
    <mergeCell ref="BM58:BT58"/>
    <mergeCell ref="DA58:DH58"/>
    <mergeCell ref="DI58:DP58"/>
    <mergeCell ref="DQ58:DX58"/>
    <mergeCell ref="DY58:EF58"/>
    <mergeCell ref="BU58:CB58"/>
    <mergeCell ref="CC58:CJ58"/>
    <mergeCell ref="CK58:CR58"/>
    <mergeCell ref="CS58:CZ58"/>
    <mergeCell ref="GC58:GJ58"/>
    <mergeCell ref="GK58:GR58"/>
    <mergeCell ref="EG58:EN58"/>
    <mergeCell ref="EO58:EV58"/>
    <mergeCell ref="EW58:FD58"/>
    <mergeCell ref="FE58:FL58"/>
    <mergeCell ref="IO58:IV58"/>
    <mergeCell ref="A59:H59"/>
    <mergeCell ref="I59:P59"/>
    <mergeCell ref="Q59:X59"/>
    <mergeCell ref="Y59:AF59"/>
    <mergeCell ref="AG59:AN59"/>
    <mergeCell ref="AO59:AV59"/>
    <mergeCell ref="AW59:BD59"/>
    <mergeCell ref="GS58:GZ58"/>
    <mergeCell ref="HA58:HH58"/>
    <mergeCell ref="BE59:BL59"/>
    <mergeCell ref="BM59:BT59"/>
    <mergeCell ref="BU59:CB59"/>
    <mergeCell ref="CC59:CJ59"/>
    <mergeCell ref="HY58:IF58"/>
    <mergeCell ref="IG58:IN58"/>
    <mergeCell ref="HI58:HP58"/>
    <mergeCell ref="HQ58:HX58"/>
    <mergeCell ref="FM58:FT58"/>
    <mergeCell ref="FU58:GB58"/>
    <mergeCell ref="DQ59:DX59"/>
    <mergeCell ref="DY59:EF59"/>
    <mergeCell ref="EG59:EN59"/>
    <mergeCell ref="EO59:EV59"/>
    <mergeCell ref="CK59:CR59"/>
    <mergeCell ref="CS59:CZ59"/>
    <mergeCell ref="DA59:DH59"/>
    <mergeCell ref="DI59:DP59"/>
    <mergeCell ref="HY59:IF59"/>
    <mergeCell ref="IG59:IN59"/>
    <mergeCell ref="GC59:GJ59"/>
    <mergeCell ref="GK59:GR59"/>
    <mergeCell ref="GS59:GZ59"/>
    <mergeCell ref="HA59:HH59"/>
    <mergeCell ref="AO60:AV60"/>
    <mergeCell ref="AW60:BD60"/>
    <mergeCell ref="BE60:BL60"/>
    <mergeCell ref="BM60:BT60"/>
    <mergeCell ref="HI59:HP59"/>
    <mergeCell ref="HQ59:HX59"/>
    <mergeCell ref="EW59:FD59"/>
    <mergeCell ref="FE59:FL59"/>
    <mergeCell ref="FM59:FT59"/>
    <mergeCell ref="FU59:GB59"/>
    <mergeCell ref="BU60:CB60"/>
    <mergeCell ref="CC60:CJ60"/>
    <mergeCell ref="CK60:CR60"/>
    <mergeCell ref="CS60:CZ60"/>
    <mergeCell ref="IO59:IV59"/>
    <mergeCell ref="A60:H60"/>
    <mergeCell ref="I60:P60"/>
    <mergeCell ref="Q60:X60"/>
    <mergeCell ref="Y60:AF60"/>
    <mergeCell ref="AG60:AN60"/>
    <mergeCell ref="EG60:EN60"/>
    <mergeCell ref="EO60:EV60"/>
    <mergeCell ref="EW60:FD60"/>
    <mergeCell ref="FE60:FL60"/>
    <mergeCell ref="DA60:DH60"/>
    <mergeCell ref="DI60:DP60"/>
    <mergeCell ref="DQ60:DX60"/>
    <mergeCell ref="DY60:EF60"/>
    <mergeCell ref="GS60:GZ60"/>
    <mergeCell ref="HA60:HH60"/>
    <mergeCell ref="HI60:HP60"/>
    <mergeCell ref="HQ60:HX60"/>
    <mergeCell ref="FM60:FT60"/>
    <mergeCell ref="FU60:GB60"/>
    <mergeCell ref="GC60:GJ60"/>
    <mergeCell ref="GK60:GR60"/>
    <mergeCell ref="HY60:IF60"/>
    <mergeCell ref="IG60:IN60"/>
    <mergeCell ref="IO60:IV60"/>
    <mergeCell ref="A61:H61"/>
    <mergeCell ref="I61:P61"/>
    <mergeCell ref="Q61:X61"/>
    <mergeCell ref="Y61:AF61"/>
    <mergeCell ref="AG61:AN61"/>
    <mergeCell ref="AO61:AV61"/>
    <mergeCell ref="AW61:BD61"/>
    <mergeCell ref="CK61:CR61"/>
    <mergeCell ref="CS61:CZ61"/>
    <mergeCell ref="DA61:DH61"/>
    <mergeCell ref="DI61:DP61"/>
    <mergeCell ref="BE61:BL61"/>
    <mergeCell ref="BM61:BT61"/>
    <mergeCell ref="BU61:CB61"/>
    <mergeCell ref="CC61:CJ61"/>
    <mergeCell ref="EW61:FD61"/>
    <mergeCell ref="FE61:FL61"/>
    <mergeCell ref="FM61:FT61"/>
    <mergeCell ref="FU61:GB61"/>
    <mergeCell ref="DQ61:DX61"/>
    <mergeCell ref="DY61:EF61"/>
    <mergeCell ref="EG61:EN61"/>
    <mergeCell ref="EO61:EV61"/>
    <mergeCell ref="IO61:IV61"/>
    <mergeCell ref="HI61:HP61"/>
    <mergeCell ref="HQ61:HX61"/>
    <mergeCell ref="HY61:IF61"/>
    <mergeCell ref="IG61:IN61"/>
    <mergeCell ref="GC61:GJ61"/>
    <mergeCell ref="GK61:GR61"/>
    <mergeCell ref="GS61:GZ61"/>
    <mergeCell ref="HA61:HH61"/>
    <mergeCell ref="A51:H51"/>
    <mergeCell ref="A52:H52"/>
    <mergeCell ref="A53:H53"/>
    <mergeCell ref="E23:F23"/>
    <mergeCell ref="A48:H48"/>
    <mergeCell ref="A49:H49"/>
    <mergeCell ref="A50:H50"/>
    <mergeCell ref="A25:G25"/>
    <mergeCell ref="A37:D37"/>
    <mergeCell ref="A45:H45"/>
    <mergeCell ref="A41:H41"/>
    <mergeCell ref="A42:H42"/>
    <mergeCell ref="A43:H43"/>
    <mergeCell ref="A44:H44"/>
    <mergeCell ref="G21:H21"/>
    <mergeCell ref="G22:H22"/>
    <mergeCell ref="A40:H40"/>
    <mergeCell ref="D34:G34"/>
    <mergeCell ref="G23:H23"/>
    <mergeCell ref="G30:H30"/>
  </mergeCells>
  <printOptions/>
  <pageMargins left="0.5118110236220472" right="0.31496062992125984" top="0.25" bottom="0.25" header="0.25" footer="0.26"/>
  <pageSetup horizontalDpi="180" verticalDpi="180" orientation="landscape" paperSize="9" scale="91" r:id="rId1"/>
  <rowBreaks count="1" manualBreakCount="1">
    <brk id="3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C158"/>
  <sheetViews>
    <sheetView view="pageBreakPreview" zoomScaleSheetLayoutView="100" zoomScalePageLayoutView="0" workbookViewId="0" topLeftCell="A1">
      <selection activeCell="C66" sqref="C66"/>
    </sheetView>
  </sheetViews>
  <sheetFormatPr defaultColWidth="9.140625" defaultRowHeight="15"/>
  <cols>
    <col min="2" max="2" width="95.7109375" style="10" customWidth="1"/>
    <col min="3" max="3" width="31.421875" style="84" customWidth="1"/>
  </cols>
  <sheetData>
    <row r="1" spans="2:3" ht="26.25" customHeight="1">
      <c r="B1" s="234" t="s">
        <v>391</v>
      </c>
      <c r="C1" s="234"/>
    </row>
    <row r="2" spans="2:3" ht="10.5" customHeight="1">
      <c r="B2" s="51" t="s">
        <v>379</v>
      </c>
      <c r="C2" s="51"/>
    </row>
    <row r="3" spans="2:3" ht="21" customHeight="1">
      <c r="B3" s="235" t="s">
        <v>0</v>
      </c>
      <c r="C3" s="235"/>
    </row>
    <row r="4" spans="1:3" s="18" customFormat="1" ht="19.5" customHeight="1">
      <c r="A4" s="52" t="s">
        <v>135</v>
      </c>
      <c r="B4" s="75" t="s">
        <v>1</v>
      </c>
      <c r="C4" s="75" t="s">
        <v>2</v>
      </c>
    </row>
    <row r="5" spans="1:3" s="18" customFormat="1" ht="15" customHeight="1">
      <c r="A5" s="52">
        <v>1</v>
      </c>
      <c r="B5" s="36">
        <v>2</v>
      </c>
      <c r="C5" s="19">
        <v>3</v>
      </c>
    </row>
    <row r="6" spans="1:3" s="18" customFormat="1" ht="17.25" customHeight="1">
      <c r="A6" s="55" t="s">
        <v>435</v>
      </c>
      <c r="B6" s="76" t="s">
        <v>103</v>
      </c>
      <c r="C6" s="77">
        <f>C7+C10+C13+C16+C18+C20</f>
        <v>96235.84999999999</v>
      </c>
    </row>
    <row r="7" spans="1:3" s="18" customFormat="1" ht="31.5" customHeight="1">
      <c r="A7" s="55" t="s">
        <v>436</v>
      </c>
      <c r="B7" s="76" t="s">
        <v>134</v>
      </c>
      <c r="C7" s="78">
        <f>C8+C9</f>
        <v>11969.06</v>
      </c>
    </row>
    <row r="8" spans="1:3" s="18" customFormat="1" ht="32.25" customHeight="1">
      <c r="A8" s="54"/>
      <c r="B8" s="76" t="s">
        <v>380</v>
      </c>
      <c r="C8" s="79">
        <v>5035.2</v>
      </c>
    </row>
    <row r="9" spans="1:3" s="18" customFormat="1" ht="18" customHeight="1">
      <c r="A9" s="54"/>
      <c r="B9" s="80" t="s">
        <v>381</v>
      </c>
      <c r="C9" s="78">
        <v>6933.86</v>
      </c>
    </row>
    <row r="10" spans="1:3" s="18" customFormat="1" ht="15" customHeight="1">
      <c r="A10" s="55" t="s">
        <v>437</v>
      </c>
      <c r="B10" s="76" t="s">
        <v>104</v>
      </c>
      <c r="C10" s="78">
        <v>3121.01</v>
      </c>
    </row>
    <row r="11" spans="1:3" s="18" customFormat="1" ht="34.5" customHeight="1">
      <c r="A11" s="54"/>
      <c r="B11" s="76" t="s">
        <v>382</v>
      </c>
      <c r="C11" s="78">
        <v>2807.63</v>
      </c>
    </row>
    <row r="12" spans="1:3" s="18" customFormat="1" ht="22.5" customHeight="1">
      <c r="A12" s="54"/>
      <c r="B12" s="80" t="s">
        <v>381</v>
      </c>
      <c r="C12" s="78">
        <v>313.37</v>
      </c>
    </row>
    <row r="13" spans="1:3" s="18" customFormat="1" ht="15.75">
      <c r="A13" s="55" t="s">
        <v>438</v>
      </c>
      <c r="B13" s="76" t="s">
        <v>383</v>
      </c>
      <c r="C13" s="78">
        <v>1317.25</v>
      </c>
    </row>
    <row r="14" spans="1:3" s="18" customFormat="1" ht="38.25" customHeight="1">
      <c r="A14" s="54"/>
      <c r="B14" s="76" t="s">
        <v>384</v>
      </c>
      <c r="C14" s="78">
        <v>1301.17</v>
      </c>
    </row>
    <row r="15" spans="1:3" s="18" customFormat="1" ht="15.75">
      <c r="A15" s="54"/>
      <c r="B15" s="80" t="s">
        <v>381</v>
      </c>
      <c r="C15" s="78">
        <v>16.08</v>
      </c>
    </row>
    <row r="16" spans="1:3" s="18" customFormat="1" ht="27" customHeight="1">
      <c r="A16" s="55" t="s">
        <v>439</v>
      </c>
      <c r="B16" s="76" t="s">
        <v>136</v>
      </c>
      <c r="C16" s="78">
        <v>548.38</v>
      </c>
    </row>
    <row r="17" spans="1:3" s="18" customFormat="1" ht="31.5">
      <c r="A17" s="54"/>
      <c r="B17" s="76" t="s">
        <v>385</v>
      </c>
      <c r="C17" s="78">
        <v>548.38</v>
      </c>
    </row>
    <row r="18" spans="1:3" s="18" customFormat="1" ht="15.75">
      <c r="A18" s="55" t="s">
        <v>440</v>
      </c>
      <c r="B18" s="76" t="s">
        <v>137</v>
      </c>
      <c r="C18" s="78">
        <f>C19</f>
        <v>79280.15</v>
      </c>
    </row>
    <row r="19" spans="1:3" s="18" customFormat="1" ht="31.5">
      <c r="A19" s="54"/>
      <c r="B19" s="76" t="s">
        <v>385</v>
      </c>
      <c r="C19" s="78">
        <v>79280.15</v>
      </c>
    </row>
    <row r="20" spans="1:3" s="18" customFormat="1" ht="15.75">
      <c r="A20" s="55" t="s">
        <v>441</v>
      </c>
      <c r="B20" s="76" t="s">
        <v>386</v>
      </c>
      <c r="C20" s="78">
        <v>0</v>
      </c>
    </row>
    <row r="21" spans="1:3" s="18" customFormat="1" ht="17.25" customHeight="1">
      <c r="A21" s="55" t="s">
        <v>442</v>
      </c>
      <c r="B21" s="76" t="s">
        <v>105</v>
      </c>
      <c r="C21" s="77">
        <f>C22+C26+C27</f>
        <v>19795.46</v>
      </c>
    </row>
    <row r="22" spans="1:3" s="18" customFormat="1" ht="15" customHeight="1">
      <c r="A22" s="55" t="s">
        <v>443</v>
      </c>
      <c r="B22" s="76" t="s">
        <v>138</v>
      </c>
      <c r="C22" s="78">
        <v>2302.78</v>
      </c>
    </row>
    <row r="23" spans="1:3" s="18" customFormat="1" ht="15" customHeight="1">
      <c r="A23" s="55"/>
      <c r="B23" s="76" t="s">
        <v>139</v>
      </c>
      <c r="C23" s="78">
        <v>2302.78</v>
      </c>
    </row>
    <row r="24" spans="1:3" s="18" customFormat="1" ht="15" customHeight="1">
      <c r="A24" s="54"/>
      <c r="B24" s="76" t="s">
        <v>106</v>
      </c>
      <c r="C24" s="78">
        <v>0</v>
      </c>
    </row>
    <row r="25" spans="1:3" s="18" customFormat="1" ht="15" customHeight="1">
      <c r="A25" s="54"/>
      <c r="B25" s="76" t="s">
        <v>107</v>
      </c>
      <c r="C25" s="78">
        <v>0</v>
      </c>
    </row>
    <row r="26" spans="1:3" s="18" customFormat="1" ht="15" customHeight="1">
      <c r="A26" s="55" t="s">
        <v>444</v>
      </c>
      <c r="B26" s="76" t="s">
        <v>108</v>
      </c>
      <c r="C26" s="78">
        <v>17326.9</v>
      </c>
    </row>
    <row r="27" spans="1:3" s="18" customFormat="1" ht="15" customHeight="1">
      <c r="A27" s="55" t="s">
        <v>445</v>
      </c>
      <c r="B27" s="76" t="s">
        <v>140</v>
      </c>
      <c r="C27" s="78">
        <v>165.78</v>
      </c>
    </row>
    <row r="28" spans="1:3" s="18" customFormat="1" ht="15" customHeight="1">
      <c r="A28" s="54"/>
      <c r="B28" s="76" t="s">
        <v>387</v>
      </c>
      <c r="C28" s="78">
        <v>5.75</v>
      </c>
    </row>
    <row r="29" spans="1:3" s="18" customFormat="1" ht="31.5">
      <c r="A29" s="54"/>
      <c r="B29" s="76" t="s">
        <v>446</v>
      </c>
      <c r="C29" s="78">
        <f>SUM(C30:C40)</f>
        <v>39.05</v>
      </c>
    </row>
    <row r="30" spans="1:3" s="18" customFormat="1" ht="15" customHeight="1">
      <c r="A30" s="54"/>
      <c r="B30" s="76" t="s">
        <v>141</v>
      </c>
      <c r="C30" s="78">
        <v>1.66</v>
      </c>
    </row>
    <row r="31" spans="1:3" s="18" customFormat="1" ht="15" customHeight="1">
      <c r="A31" s="54"/>
      <c r="B31" s="76" t="s">
        <v>6</v>
      </c>
      <c r="C31" s="78">
        <v>0</v>
      </c>
    </row>
    <row r="32" spans="1:3" s="18" customFormat="1" ht="15" customHeight="1">
      <c r="A32" s="54"/>
      <c r="B32" s="76" t="s">
        <v>7</v>
      </c>
      <c r="C32" s="78">
        <v>37.39</v>
      </c>
    </row>
    <row r="33" spans="1:3" s="18" customFormat="1" ht="15" customHeight="1">
      <c r="A33" s="54"/>
      <c r="B33" s="76" t="s">
        <v>109</v>
      </c>
      <c r="C33" s="78">
        <v>0</v>
      </c>
    </row>
    <row r="34" spans="1:3" s="18" customFormat="1" ht="15" customHeight="1">
      <c r="A34" s="54"/>
      <c r="B34" s="76" t="s">
        <v>110</v>
      </c>
      <c r="C34" s="78">
        <v>0</v>
      </c>
    </row>
    <row r="35" spans="1:3" s="18" customFormat="1" ht="15" customHeight="1">
      <c r="A35" s="54"/>
      <c r="B35" s="76" t="s">
        <v>111</v>
      </c>
      <c r="C35" s="78">
        <v>0</v>
      </c>
    </row>
    <row r="36" spans="1:3" s="18" customFormat="1" ht="15" customHeight="1">
      <c r="A36" s="54"/>
      <c r="B36" s="76" t="s">
        <v>112</v>
      </c>
      <c r="C36" s="78">
        <v>0</v>
      </c>
    </row>
    <row r="37" spans="1:3" s="18" customFormat="1" ht="15" customHeight="1">
      <c r="A37" s="54"/>
      <c r="B37" s="76" t="s">
        <v>113</v>
      </c>
      <c r="C37" s="78">
        <v>0</v>
      </c>
    </row>
    <row r="38" spans="1:3" s="18" customFormat="1" ht="15" customHeight="1">
      <c r="A38" s="54"/>
      <c r="B38" s="76" t="s">
        <v>114</v>
      </c>
      <c r="C38" s="78">
        <v>0</v>
      </c>
    </row>
    <row r="39" spans="1:3" s="18" customFormat="1" ht="15" customHeight="1">
      <c r="A39" s="54"/>
      <c r="B39" s="76" t="s">
        <v>115</v>
      </c>
      <c r="C39" s="78">
        <v>0</v>
      </c>
    </row>
    <row r="40" spans="1:3" s="18" customFormat="1" ht="15" customHeight="1">
      <c r="A40" s="54"/>
      <c r="B40" s="76" t="s">
        <v>142</v>
      </c>
      <c r="C40" s="78">
        <v>0</v>
      </c>
    </row>
    <row r="41" spans="1:3" s="18" customFormat="1" ht="31.5">
      <c r="A41" s="54"/>
      <c r="B41" s="76" t="s">
        <v>143</v>
      </c>
      <c r="C41" s="78">
        <f>SUM(C42:C53)</f>
        <v>120.98</v>
      </c>
    </row>
    <row r="42" spans="1:3" s="18" customFormat="1" ht="15" customHeight="1">
      <c r="A42" s="54"/>
      <c r="B42" s="76" t="s">
        <v>144</v>
      </c>
      <c r="C42" s="78">
        <v>0</v>
      </c>
    </row>
    <row r="43" spans="1:3" s="18" customFormat="1" ht="15" customHeight="1">
      <c r="A43" s="54"/>
      <c r="B43" s="76" t="s">
        <v>6</v>
      </c>
      <c r="C43" s="78">
        <v>0</v>
      </c>
    </row>
    <row r="44" spans="1:3" s="18" customFormat="1" ht="15" customHeight="1">
      <c r="A44" s="54"/>
      <c r="B44" s="76" t="s">
        <v>7</v>
      </c>
      <c r="C44" s="78">
        <v>120.98</v>
      </c>
    </row>
    <row r="45" spans="1:3" s="18" customFormat="1" ht="15" customHeight="1">
      <c r="A45" s="54"/>
      <c r="B45" s="76" t="s">
        <v>109</v>
      </c>
      <c r="C45" s="78">
        <v>0</v>
      </c>
    </row>
    <row r="46" spans="1:3" s="18" customFormat="1" ht="15" customHeight="1">
      <c r="A46" s="54"/>
      <c r="B46" s="76" t="s">
        <v>110</v>
      </c>
      <c r="C46" s="78">
        <v>0</v>
      </c>
    </row>
    <row r="47" spans="1:3" s="18" customFormat="1" ht="15" customHeight="1">
      <c r="A47" s="54"/>
      <c r="B47" s="76" t="s">
        <v>111</v>
      </c>
      <c r="C47" s="78">
        <v>0</v>
      </c>
    </row>
    <row r="48" spans="1:3" s="18" customFormat="1" ht="15" customHeight="1">
      <c r="A48" s="54"/>
      <c r="B48" s="76" t="s">
        <v>112</v>
      </c>
      <c r="C48" s="78">
        <v>0</v>
      </c>
    </row>
    <row r="49" spans="1:3" s="18" customFormat="1" ht="15" customHeight="1">
      <c r="A49" s="54"/>
      <c r="B49" s="76" t="s">
        <v>113</v>
      </c>
      <c r="C49" s="78">
        <v>0</v>
      </c>
    </row>
    <row r="50" spans="1:3" s="18" customFormat="1" ht="15" customHeight="1">
      <c r="A50" s="54"/>
      <c r="B50" s="76" t="s">
        <v>116</v>
      </c>
      <c r="C50" s="78">
        <v>0</v>
      </c>
    </row>
    <row r="51" spans="1:3" s="18" customFormat="1" ht="15" customHeight="1">
      <c r="A51" s="54"/>
      <c r="B51" s="76" t="s">
        <v>8</v>
      </c>
      <c r="C51" s="78">
        <v>0</v>
      </c>
    </row>
    <row r="52" spans="1:3" s="18" customFormat="1" ht="15" customHeight="1">
      <c r="A52" s="54"/>
      <c r="B52" s="76" t="s">
        <v>145</v>
      </c>
      <c r="C52" s="78">
        <v>0</v>
      </c>
    </row>
    <row r="53" spans="1:3" s="18" customFormat="1" ht="15" customHeight="1">
      <c r="A53" s="54"/>
      <c r="B53" s="76" t="s">
        <v>447</v>
      </c>
      <c r="C53" s="78">
        <v>0</v>
      </c>
    </row>
    <row r="54" spans="1:3" s="18" customFormat="1" ht="31.5">
      <c r="A54" s="54"/>
      <c r="B54" s="76" t="s">
        <v>146</v>
      </c>
      <c r="C54" s="78">
        <f>SUM(C55:C64)</f>
        <v>0</v>
      </c>
    </row>
    <row r="55" spans="1:3" s="18" customFormat="1" ht="31.5">
      <c r="A55" s="54"/>
      <c r="B55" s="76" t="s">
        <v>388</v>
      </c>
      <c r="C55" s="78">
        <v>0</v>
      </c>
    </row>
    <row r="56" spans="1:3" s="18" customFormat="1" ht="15.75">
      <c r="A56" s="54"/>
      <c r="B56" s="76" t="s">
        <v>6</v>
      </c>
      <c r="C56" s="78">
        <v>0</v>
      </c>
    </row>
    <row r="57" spans="1:3" s="18" customFormat="1" ht="15" customHeight="1">
      <c r="A57" s="54"/>
      <c r="B57" s="76" t="s">
        <v>7</v>
      </c>
      <c r="C57" s="78">
        <v>0</v>
      </c>
    </row>
    <row r="58" spans="1:3" s="18" customFormat="1" ht="15" customHeight="1">
      <c r="A58" s="54"/>
      <c r="B58" s="76" t="s">
        <v>147</v>
      </c>
      <c r="C58" s="78">
        <v>0</v>
      </c>
    </row>
    <row r="59" spans="1:3" s="18" customFormat="1" ht="15.75">
      <c r="A59" s="54"/>
      <c r="B59" s="76" t="s">
        <v>148</v>
      </c>
      <c r="C59" s="78">
        <v>0</v>
      </c>
    </row>
    <row r="60" spans="1:3" s="18" customFormat="1" ht="15" customHeight="1">
      <c r="A60" s="54"/>
      <c r="B60" s="76" t="s">
        <v>149</v>
      </c>
      <c r="C60" s="79">
        <v>0</v>
      </c>
    </row>
    <row r="61" spans="1:3" s="18" customFormat="1" ht="15" customHeight="1">
      <c r="A61" s="54"/>
      <c r="B61" s="76" t="s">
        <v>150</v>
      </c>
      <c r="C61" s="79">
        <v>0</v>
      </c>
    </row>
    <row r="62" spans="1:3" s="18" customFormat="1" ht="15.75">
      <c r="A62" s="54"/>
      <c r="B62" s="76" t="s">
        <v>151</v>
      </c>
      <c r="C62" s="79">
        <v>0</v>
      </c>
    </row>
    <row r="63" spans="1:3" s="18" customFormat="1" ht="15" customHeight="1">
      <c r="A63" s="54"/>
      <c r="B63" s="76" t="s">
        <v>152</v>
      </c>
      <c r="C63" s="79">
        <v>0</v>
      </c>
    </row>
    <row r="64" spans="1:3" s="18" customFormat="1" ht="15" customHeight="1">
      <c r="A64" s="54"/>
      <c r="B64" s="76" t="s">
        <v>8</v>
      </c>
      <c r="C64" s="79">
        <v>0</v>
      </c>
    </row>
    <row r="65" spans="1:3" s="18" customFormat="1" ht="15" customHeight="1">
      <c r="A65" s="54"/>
      <c r="B65" s="76" t="s">
        <v>153</v>
      </c>
      <c r="C65" s="79">
        <v>0</v>
      </c>
    </row>
    <row r="66" spans="1:3" s="18" customFormat="1" ht="15" customHeight="1">
      <c r="A66" s="55" t="s">
        <v>448</v>
      </c>
      <c r="B66" s="76" t="s">
        <v>117</v>
      </c>
      <c r="C66" s="81">
        <f>C67+C68+C69</f>
        <v>792.88</v>
      </c>
    </row>
    <row r="67" spans="1:3" s="18" customFormat="1" ht="15" customHeight="1">
      <c r="A67" s="55" t="s">
        <v>449</v>
      </c>
      <c r="B67" s="76" t="s">
        <v>389</v>
      </c>
      <c r="C67" s="79">
        <v>0</v>
      </c>
    </row>
    <row r="68" spans="1:3" s="18" customFormat="1" ht="15" customHeight="1">
      <c r="A68" s="55"/>
      <c r="B68" s="76" t="s">
        <v>390</v>
      </c>
      <c r="C68" s="79">
        <v>777.66</v>
      </c>
    </row>
    <row r="69" spans="1:3" s="18" customFormat="1" ht="15" customHeight="1">
      <c r="A69" s="55" t="s">
        <v>450</v>
      </c>
      <c r="B69" s="76" t="s">
        <v>154</v>
      </c>
      <c r="C69" s="79">
        <v>15.22</v>
      </c>
    </row>
    <row r="70" spans="1:3" s="18" customFormat="1" ht="31.5">
      <c r="A70" s="55"/>
      <c r="B70" s="76" t="s">
        <v>451</v>
      </c>
      <c r="C70" s="81">
        <f>SUM(C71:C84)</f>
        <v>15.22</v>
      </c>
    </row>
    <row r="71" spans="1:3" s="18" customFormat="1" ht="15" customHeight="1">
      <c r="A71" s="55"/>
      <c r="B71" s="76" t="s">
        <v>155</v>
      </c>
      <c r="C71" s="79"/>
    </row>
    <row r="72" spans="1:3" s="18" customFormat="1" ht="15.75">
      <c r="A72" s="55"/>
      <c r="B72" s="76" t="s">
        <v>156</v>
      </c>
      <c r="C72" s="79"/>
    </row>
    <row r="73" spans="1:3" s="18" customFormat="1" ht="15" customHeight="1">
      <c r="A73" s="55"/>
      <c r="B73" s="76" t="s">
        <v>118</v>
      </c>
      <c r="C73" s="79">
        <v>0</v>
      </c>
    </row>
    <row r="74" spans="1:3" s="18" customFormat="1" ht="15" customHeight="1">
      <c r="A74" s="54"/>
      <c r="B74" s="76" t="s">
        <v>119</v>
      </c>
      <c r="C74" s="79">
        <v>0</v>
      </c>
    </row>
    <row r="75" spans="1:3" s="18" customFormat="1" ht="15" customHeight="1">
      <c r="A75" s="54"/>
      <c r="B75" s="76" t="s">
        <v>120</v>
      </c>
      <c r="C75" s="79">
        <v>0</v>
      </c>
    </row>
    <row r="76" spans="1:3" s="18" customFormat="1" ht="15" customHeight="1">
      <c r="A76" s="54"/>
      <c r="B76" s="76" t="s">
        <v>121</v>
      </c>
      <c r="C76" s="79">
        <v>0</v>
      </c>
    </row>
    <row r="77" spans="1:3" s="18" customFormat="1" ht="15" customHeight="1">
      <c r="A77" s="54"/>
      <c r="B77" s="76" t="s">
        <v>122</v>
      </c>
      <c r="C77" s="79">
        <v>0</v>
      </c>
    </row>
    <row r="78" spans="1:3" s="18" customFormat="1" ht="15" customHeight="1">
      <c r="A78" s="54"/>
      <c r="B78" s="76" t="s">
        <v>123</v>
      </c>
      <c r="C78" s="79">
        <v>0</v>
      </c>
    </row>
    <row r="79" spans="1:3" s="18" customFormat="1" ht="15" customHeight="1">
      <c r="A79" s="54"/>
      <c r="B79" s="76" t="s">
        <v>124</v>
      </c>
      <c r="C79" s="79">
        <v>0</v>
      </c>
    </row>
    <row r="80" spans="1:3" s="18" customFormat="1" ht="15" customHeight="1">
      <c r="A80" s="54"/>
      <c r="B80" s="76" t="s">
        <v>452</v>
      </c>
      <c r="C80" s="78">
        <v>0</v>
      </c>
    </row>
    <row r="81" spans="1:3" s="18" customFormat="1" ht="15" customHeight="1">
      <c r="A81" s="54"/>
      <c r="B81" s="76" t="s">
        <v>125</v>
      </c>
      <c r="C81" s="79">
        <v>0</v>
      </c>
    </row>
    <row r="82" spans="1:3" s="18" customFormat="1" ht="15" customHeight="1">
      <c r="A82" s="54"/>
      <c r="B82" s="76" t="s">
        <v>126</v>
      </c>
      <c r="C82" s="79">
        <v>0</v>
      </c>
    </row>
    <row r="83" spans="1:3" s="18" customFormat="1" ht="15" customHeight="1">
      <c r="A83" s="54"/>
      <c r="B83" s="76" t="s">
        <v>453</v>
      </c>
      <c r="C83" s="79"/>
    </row>
    <row r="84" spans="1:3" s="18" customFormat="1" ht="15" customHeight="1">
      <c r="A84" s="54"/>
      <c r="B84" s="76" t="s">
        <v>127</v>
      </c>
      <c r="C84" s="79">
        <v>15.22</v>
      </c>
    </row>
    <row r="85" spans="1:3" s="18" customFormat="1" ht="32.25" customHeight="1">
      <c r="A85" s="56"/>
      <c r="B85" s="76" t="s">
        <v>128</v>
      </c>
      <c r="C85" s="79">
        <f>SUM(C86:C99)</f>
        <v>0</v>
      </c>
    </row>
    <row r="86" spans="1:3" s="18" customFormat="1" ht="15" customHeight="1">
      <c r="A86" s="56"/>
      <c r="B86" s="76" t="s">
        <v>155</v>
      </c>
      <c r="C86" s="79"/>
    </row>
    <row r="87" spans="1:3" s="18" customFormat="1" ht="15" customHeight="1">
      <c r="A87" s="56"/>
      <c r="B87" s="76" t="s">
        <v>156</v>
      </c>
      <c r="C87" s="79"/>
    </row>
    <row r="88" spans="1:3" s="18" customFormat="1" ht="15" customHeight="1">
      <c r="A88" s="56"/>
      <c r="B88" s="76" t="s">
        <v>118</v>
      </c>
      <c r="C88" s="79">
        <v>0</v>
      </c>
    </row>
    <row r="89" spans="1:3" s="18" customFormat="1" ht="15" customHeight="1">
      <c r="A89" s="56"/>
      <c r="B89" s="76" t="s">
        <v>119</v>
      </c>
      <c r="C89" s="79">
        <v>0</v>
      </c>
    </row>
    <row r="90" spans="1:3" s="18" customFormat="1" ht="15" customHeight="1">
      <c r="A90" s="56"/>
      <c r="B90" s="76" t="s">
        <v>129</v>
      </c>
      <c r="C90" s="79">
        <v>0</v>
      </c>
    </row>
    <row r="91" spans="1:3" s="18" customFormat="1" ht="15" customHeight="1">
      <c r="A91" s="56"/>
      <c r="B91" s="76" t="s">
        <v>121</v>
      </c>
      <c r="C91" s="79">
        <v>0</v>
      </c>
    </row>
    <row r="92" spans="1:3" s="18" customFormat="1" ht="15" customHeight="1">
      <c r="A92" s="56"/>
      <c r="B92" s="76" t="s">
        <v>122</v>
      </c>
      <c r="C92" s="79"/>
    </row>
    <row r="93" spans="1:3" s="18" customFormat="1" ht="15" customHeight="1">
      <c r="A93" s="56"/>
      <c r="B93" s="76" t="s">
        <v>123</v>
      </c>
      <c r="C93" s="79">
        <v>0</v>
      </c>
    </row>
    <row r="94" spans="1:3" s="18" customFormat="1" ht="15" customHeight="1">
      <c r="A94" s="56"/>
      <c r="B94" s="76" t="s">
        <v>124</v>
      </c>
      <c r="C94" s="79">
        <v>0</v>
      </c>
    </row>
    <row r="95" spans="1:3" s="18" customFormat="1" ht="15" customHeight="1">
      <c r="A95" s="54"/>
      <c r="B95" s="76" t="s">
        <v>452</v>
      </c>
      <c r="C95" s="78">
        <v>0</v>
      </c>
    </row>
    <row r="96" spans="1:3" ht="15" customHeight="1">
      <c r="A96" s="56"/>
      <c r="B96" s="76" t="s">
        <v>125</v>
      </c>
      <c r="C96" s="82"/>
    </row>
    <row r="97" spans="1:3" ht="15" customHeight="1">
      <c r="A97" s="56"/>
      <c r="B97" s="76" t="s">
        <v>126</v>
      </c>
      <c r="C97" s="82">
        <v>0</v>
      </c>
    </row>
    <row r="98" spans="1:3" ht="15" customHeight="1">
      <c r="A98" s="56"/>
      <c r="B98" s="76" t="s">
        <v>453</v>
      </c>
      <c r="C98" s="82"/>
    </row>
    <row r="99" spans="1:3" ht="15" customHeight="1">
      <c r="A99" s="56"/>
      <c r="B99" s="76" t="s">
        <v>127</v>
      </c>
      <c r="C99" s="82">
        <v>0</v>
      </c>
    </row>
    <row r="100" spans="1:3" ht="32.25" customHeight="1">
      <c r="A100" s="56"/>
      <c r="B100" s="76" t="s">
        <v>158</v>
      </c>
      <c r="C100" s="82">
        <f>SUM(C101:C114)</f>
        <v>0</v>
      </c>
    </row>
    <row r="101" spans="1:3" ht="15" customHeight="1">
      <c r="A101" s="56"/>
      <c r="B101" s="76" t="s">
        <v>155</v>
      </c>
      <c r="C101" s="82">
        <v>0</v>
      </c>
    </row>
    <row r="102" spans="1:3" ht="15" customHeight="1">
      <c r="A102" s="56"/>
      <c r="B102" s="76" t="s">
        <v>156</v>
      </c>
      <c r="C102" s="82">
        <v>0</v>
      </c>
    </row>
    <row r="103" spans="1:3" ht="15" customHeight="1">
      <c r="A103" s="56"/>
      <c r="B103" s="76" t="s">
        <v>118</v>
      </c>
      <c r="C103" s="82">
        <v>0</v>
      </c>
    </row>
    <row r="104" spans="1:3" ht="15" customHeight="1">
      <c r="A104" s="56"/>
      <c r="B104" s="76" t="s">
        <v>119</v>
      </c>
      <c r="C104" s="82">
        <v>0</v>
      </c>
    </row>
    <row r="105" spans="1:3" ht="15" customHeight="1">
      <c r="A105" s="56"/>
      <c r="B105" s="76" t="s">
        <v>129</v>
      </c>
      <c r="C105" s="82">
        <v>0</v>
      </c>
    </row>
    <row r="106" spans="1:3" ht="15" customHeight="1">
      <c r="A106" s="56"/>
      <c r="B106" s="76" t="s">
        <v>121</v>
      </c>
      <c r="C106" s="82">
        <v>0</v>
      </c>
    </row>
    <row r="107" spans="1:3" ht="15" customHeight="1">
      <c r="A107" s="56"/>
      <c r="B107" s="76" t="s">
        <v>122</v>
      </c>
      <c r="C107" s="82">
        <v>0</v>
      </c>
    </row>
    <row r="108" spans="1:3" ht="15" customHeight="1">
      <c r="A108" s="56"/>
      <c r="B108" s="76" t="s">
        <v>123</v>
      </c>
      <c r="C108" s="83">
        <v>0</v>
      </c>
    </row>
    <row r="109" spans="1:3" ht="15" customHeight="1">
      <c r="A109" s="56"/>
      <c r="B109" s="76" t="s">
        <v>124</v>
      </c>
      <c r="C109" s="83">
        <v>0</v>
      </c>
    </row>
    <row r="110" spans="1:3" ht="15" customHeight="1">
      <c r="A110" s="56"/>
      <c r="B110" s="76" t="s">
        <v>125</v>
      </c>
      <c r="C110" s="83">
        <v>0</v>
      </c>
    </row>
    <row r="111" spans="1:3" ht="19.5" customHeight="1">
      <c r="A111" s="56"/>
      <c r="B111" s="76" t="s">
        <v>126</v>
      </c>
      <c r="C111" s="83">
        <v>0</v>
      </c>
    </row>
    <row r="112" spans="1:3" ht="23.25" customHeight="1">
      <c r="A112" s="56"/>
      <c r="B112" s="76" t="s">
        <v>157</v>
      </c>
      <c r="C112" s="83">
        <v>0</v>
      </c>
    </row>
    <row r="113" spans="1:3" ht="20.25" customHeight="1">
      <c r="A113" s="56"/>
      <c r="B113" s="76" t="s">
        <v>127</v>
      </c>
      <c r="C113" s="83">
        <v>0</v>
      </c>
    </row>
    <row r="114" spans="1:3" ht="20.25" customHeight="1">
      <c r="A114" s="56"/>
      <c r="B114" s="76" t="s">
        <v>454</v>
      </c>
      <c r="C114" s="83">
        <v>0</v>
      </c>
    </row>
    <row r="115" spans="1:3" ht="15.75">
      <c r="A115" s="55" t="s">
        <v>455</v>
      </c>
      <c r="B115" s="76" t="s">
        <v>456</v>
      </c>
      <c r="C115" s="83">
        <f>C130+C144+C158</f>
        <v>0</v>
      </c>
    </row>
    <row r="116" spans="1:3" ht="35.25" customHeight="1">
      <c r="A116" s="56"/>
      <c r="B116" s="76" t="s">
        <v>457</v>
      </c>
      <c r="C116" s="83">
        <f>SUM(C117:C129)</f>
        <v>0</v>
      </c>
    </row>
    <row r="117" spans="1:3" ht="18" customHeight="1">
      <c r="A117" s="56"/>
      <c r="B117" s="76" t="s">
        <v>155</v>
      </c>
      <c r="C117" s="83">
        <v>0</v>
      </c>
    </row>
    <row r="118" spans="1:3" ht="18" customHeight="1">
      <c r="A118" s="56"/>
      <c r="B118" s="76" t="s">
        <v>156</v>
      </c>
      <c r="C118" s="83">
        <v>0</v>
      </c>
    </row>
    <row r="119" spans="1:3" ht="18" customHeight="1">
      <c r="A119" s="56"/>
      <c r="B119" s="76" t="s">
        <v>118</v>
      </c>
      <c r="C119" s="83">
        <v>0</v>
      </c>
    </row>
    <row r="120" spans="1:3" ht="18" customHeight="1">
      <c r="A120" s="56"/>
      <c r="B120" s="76" t="s">
        <v>119</v>
      </c>
      <c r="C120" s="83">
        <v>0</v>
      </c>
    </row>
    <row r="121" spans="1:3" ht="18" customHeight="1">
      <c r="A121" s="56"/>
      <c r="B121" s="76" t="s">
        <v>129</v>
      </c>
      <c r="C121" s="83">
        <v>0</v>
      </c>
    </row>
    <row r="122" spans="1:3" ht="18" customHeight="1">
      <c r="A122" s="56"/>
      <c r="B122" s="76" t="s">
        <v>121</v>
      </c>
      <c r="C122" s="83">
        <v>0</v>
      </c>
    </row>
    <row r="123" spans="1:3" ht="18" customHeight="1">
      <c r="A123" s="56"/>
      <c r="B123" s="76" t="s">
        <v>122</v>
      </c>
      <c r="C123" s="83">
        <v>0</v>
      </c>
    </row>
    <row r="124" spans="1:3" ht="18" customHeight="1">
      <c r="A124" s="56"/>
      <c r="B124" s="76" t="s">
        <v>123</v>
      </c>
      <c r="C124" s="83">
        <v>0</v>
      </c>
    </row>
    <row r="125" spans="1:3" ht="18" customHeight="1">
      <c r="A125" s="56"/>
      <c r="B125" s="76" t="s">
        <v>124</v>
      </c>
      <c r="C125" s="83">
        <v>0</v>
      </c>
    </row>
    <row r="126" spans="1:3" ht="18" customHeight="1">
      <c r="A126" s="56"/>
      <c r="B126" s="76" t="s">
        <v>125</v>
      </c>
      <c r="C126" s="83">
        <v>0</v>
      </c>
    </row>
    <row r="127" spans="1:3" ht="18" customHeight="1">
      <c r="A127" s="56"/>
      <c r="B127" s="76" t="s">
        <v>126</v>
      </c>
      <c r="C127" s="83">
        <v>0</v>
      </c>
    </row>
    <row r="128" spans="1:3" ht="18" customHeight="1">
      <c r="A128" s="56"/>
      <c r="B128" s="76" t="s">
        <v>157</v>
      </c>
      <c r="C128" s="83">
        <v>0</v>
      </c>
    </row>
    <row r="129" spans="1:3" ht="18" customHeight="1">
      <c r="A129" s="56"/>
      <c r="B129" s="76" t="s">
        <v>127</v>
      </c>
      <c r="C129" s="83">
        <v>0</v>
      </c>
    </row>
    <row r="130" spans="1:3" ht="35.25" customHeight="1">
      <c r="A130" s="56"/>
      <c r="B130" s="76" t="s">
        <v>458</v>
      </c>
      <c r="C130" s="83">
        <f>SUM(C131:C143)</f>
        <v>0</v>
      </c>
    </row>
    <row r="131" spans="1:3" ht="18" customHeight="1">
      <c r="A131" s="56"/>
      <c r="B131" s="76" t="s">
        <v>155</v>
      </c>
      <c r="C131" s="83">
        <v>0</v>
      </c>
    </row>
    <row r="132" spans="1:3" ht="18" customHeight="1">
      <c r="A132" s="56"/>
      <c r="B132" s="76" t="s">
        <v>156</v>
      </c>
      <c r="C132" s="83">
        <v>0</v>
      </c>
    </row>
    <row r="133" spans="1:3" ht="18" customHeight="1">
      <c r="A133" s="56"/>
      <c r="B133" s="76" t="s">
        <v>118</v>
      </c>
      <c r="C133" s="83">
        <v>0</v>
      </c>
    </row>
    <row r="134" spans="1:3" ht="18" customHeight="1">
      <c r="A134" s="56"/>
      <c r="B134" s="76" t="s">
        <v>119</v>
      </c>
      <c r="C134" s="83">
        <v>0</v>
      </c>
    </row>
    <row r="135" spans="1:3" ht="18" customHeight="1">
      <c r="A135" s="56"/>
      <c r="B135" s="76" t="s">
        <v>129</v>
      </c>
      <c r="C135" s="83">
        <v>0</v>
      </c>
    </row>
    <row r="136" spans="1:3" ht="18" customHeight="1">
      <c r="A136" s="56"/>
      <c r="B136" s="76" t="s">
        <v>121</v>
      </c>
      <c r="C136" s="83">
        <v>0</v>
      </c>
    </row>
    <row r="137" spans="1:3" ht="18" customHeight="1">
      <c r="A137" s="56"/>
      <c r="B137" s="76" t="s">
        <v>122</v>
      </c>
      <c r="C137" s="83">
        <v>0</v>
      </c>
    </row>
    <row r="138" spans="1:3" ht="18" customHeight="1">
      <c r="A138" s="56"/>
      <c r="B138" s="76" t="s">
        <v>123</v>
      </c>
      <c r="C138" s="83">
        <v>0</v>
      </c>
    </row>
    <row r="139" spans="1:3" ht="18" customHeight="1">
      <c r="A139" s="56"/>
      <c r="B139" s="76" t="s">
        <v>124</v>
      </c>
      <c r="C139" s="83">
        <v>0</v>
      </c>
    </row>
    <row r="140" spans="1:3" ht="18" customHeight="1">
      <c r="A140" s="56"/>
      <c r="B140" s="76" t="s">
        <v>125</v>
      </c>
      <c r="C140" s="83">
        <v>0</v>
      </c>
    </row>
    <row r="141" spans="1:3" ht="18" customHeight="1">
      <c r="A141" s="56"/>
      <c r="B141" s="76" t="s">
        <v>126</v>
      </c>
      <c r="C141" s="83">
        <v>0</v>
      </c>
    </row>
    <row r="142" spans="1:3" ht="18" customHeight="1">
      <c r="A142" s="56"/>
      <c r="B142" s="76" t="s">
        <v>157</v>
      </c>
      <c r="C142" s="83">
        <v>0</v>
      </c>
    </row>
    <row r="143" spans="1:3" ht="18" customHeight="1">
      <c r="A143" s="56"/>
      <c r="B143" s="76" t="s">
        <v>127</v>
      </c>
      <c r="C143" s="83">
        <v>0</v>
      </c>
    </row>
    <row r="144" spans="1:3" ht="32.25" customHeight="1">
      <c r="A144" s="56"/>
      <c r="B144" s="76" t="s">
        <v>159</v>
      </c>
      <c r="C144" s="83">
        <f>SUM(C145:C157)</f>
        <v>0</v>
      </c>
    </row>
    <row r="145" spans="1:3" ht="18" customHeight="1">
      <c r="A145" s="56"/>
      <c r="B145" s="76" t="s">
        <v>155</v>
      </c>
      <c r="C145" s="83">
        <v>0</v>
      </c>
    </row>
    <row r="146" spans="1:3" ht="18" customHeight="1">
      <c r="A146" s="56"/>
      <c r="B146" s="76" t="s">
        <v>156</v>
      </c>
      <c r="C146" s="83">
        <v>0</v>
      </c>
    </row>
    <row r="147" spans="1:3" ht="18" customHeight="1">
      <c r="A147" s="56"/>
      <c r="B147" s="76" t="s">
        <v>118</v>
      </c>
      <c r="C147" s="83">
        <v>0</v>
      </c>
    </row>
    <row r="148" spans="1:3" ht="18" customHeight="1">
      <c r="A148" s="56"/>
      <c r="B148" s="76" t="s">
        <v>119</v>
      </c>
      <c r="C148" s="83">
        <v>0</v>
      </c>
    </row>
    <row r="149" spans="1:3" ht="18" customHeight="1">
      <c r="A149" s="56"/>
      <c r="B149" s="76" t="s">
        <v>129</v>
      </c>
      <c r="C149" s="83">
        <v>0</v>
      </c>
    </row>
    <row r="150" spans="1:3" ht="18" customHeight="1">
      <c r="A150" s="56"/>
      <c r="B150" s="76" t="s">
        <v>121</v>
      </c>
      <c r="C150" s="83">
        <v>0</v>
      </c>
    </row>
    <row r="151" spans="1:3" ht="18" customHeight="1">
      <c r="A151" s="56"/>
      <c r="B151" s="76" t="s">
        <v>122</v>
      </c>
      <c r="C151" s="83">
        <v>0</v>
      </c>
    </row>
    <row r="152" spans="1:3" ht="18" customHeight="1">
      <c r="A152" s="56"/>
      <c r="B152" s="76" t="s">
        <v>123</v>
      </c>
      <c r="C152" s="83">
        <v>0</v>
      </c>
    </row>
    <row r="153" spans="1:3" ht="18" customHeight="1">
      <c r="A153" s="56"/>
      <c r="B153" s="76" t="s">
        <v>124</v>
      </c>
      <c r="C153" s="83">
        <v>0</v>
      </c>
    </row>
    <row r="154" spans="1:3" ht="15" customHeight="1">
      <c r="A154" s="56"/>
      <c r="B154" s="76" t="s">
        <v>125</v>
      </c>
      <c r="C154" s="83">
        <v>0</v>
      </c>
    </row>
    <row r="155" spans="1:3" ht="15" customHeight="1">
      <c r="A155" s="56"/>
      <c r="B155" s="76" t="s">
        <v>126</v>
      </c>
      <c r="C155" s="83">
        <v>0</v>
      </c>
    </row>
    <row r="156" spans="1:3" ht="15" customHeight="1">
      <c r="A156" s="56"/>
      <c r="B156" s="76" t="s">
        <v>157</v>
      </c>
      <c r="C156" s="83">
        <v>0</v>
      </c>
    </row>
    <row r="157" spans="1:3" ht="15" customHeight="1">
      <c r="A157" s="56"/>
      <c r="B157" s="76" t="s">
        <v>127</v>
      </c>
      <c r="C157" s="83">
        <v>0</v>
      </c>
    </row>
    <row r="158" spans="1:3" ht="15.75" customHeight="1">
      <c r="A158" s="56"/>
      <c r="B158" s="76" t="s">
        <v>160</v>
      </c>
      <c r="C158" s="83">
        <v>0</v>
      </c>
    </row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</sheetData>
  <sheetProtection/>
  <autoFilter ref="B4:C94"/>
  <mergeCells count="2">
    <mergeCell ref="B1:C1"/>
    <mergeCell ref="B3:C3"/>
  </mergeCells>
  <printOptions/>
  <pageMargins left="0.7086614173228347" right="0.7086614173228347" top="0.25" bottom="0.35433070866141736" header="0.25" footer="0.31496062992125984"/>
  <pageSetup horizontalDpi="180" verticalDpi="18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75"/>
  <sheetViews>
    <sheetView tabSelected="1" view="pageBreakPreview" zoomScale="90" zoomScaleSheetLayoutView="90" workbookViewId="0" topLeftCell="A1">
      <pane ySplit="10" topLeftCell="A95" activePane="bottomLeft" state="frozen"/>
      <selection pane="topLeft" activeCell="A1" sqref="A1"/>
      <selection pane="bottomLeft" activeCell="C102" sqref="C102"/>
    </sheetView>
  </sheetViews>
  <sheetFormatPr defaultColWidth="9.140625" defaultRowHeight="15"/>
  <cols>
    <col min="1" max="1" width="47.00390625" style="39" customWidth="1"/>
    <col min="2" max="2" width="5.140625" style="20" customWidth="1"/>
    <col min="3" max="3" width="9.8515625" style="20" customWidth="1"/>
    <col min="4" max="4" width="10.28125" style="20" customWidth="1"/>
    <col min="5" max="5" width="5.140625" style="20" customWidth="1"/>
    <col min="6" max="6" width="6.7109375" style="20" customWidth="1"/>
    <col min="7" max="7" width="14.00390625" style="20" customWidth="1"/>
    <col min="8" max="8" width="15.140625" style="20" customWidth="1"/>
    <col min="9" max="9" width="14.7109375" style="20" customWidth="1"/>
    <col min="10" max="10" width="12.421875" style="20" customWidth="1"/>
    <col min="11" max="11" width="9.140625" style="20" customWidth="1"/>
    <col min="12" max="12" width="8.28125" style="20" customWidth="1"/>
    <col min="13" max="13" width="14.00390625" style="20" customWidth="1"/>
    <col min="14" max="14" width="9.8515625" style="20" customWidth="1"/>
    <col min="15" max="15" width="12.8515625" style="65" customWidth="1"/>
  </cols>
  <sheetData>
    <row r="1" spans="1:14" ht="15">
      <c r="A1" s="256" t="s">
        <v>9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</row>
    <row r="2" spans="1:14" ht="12" customHeight="1">
      <c r="A2" s="37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195" t="s">
        <v>42</v>
      </c>
    </row>
    <row r="3" spans="1:14" ht="14.25" customHeight="1">
      <c r="A3" s="37"/>
      <c r="B3" s="21"/>
      <c r="C3" s="21"/>
      <c r="D3" s="21"/>
      <c r="E3" s="21"/>
      <c r="F3" s="21"/>
      <c r="G3" s="21"/>
      <c r="H3" s="261" t="s">
        <v>41</v>
      </c>
      <c r="I3" s="261"/>
      <c r="J3" s="261"/>
      <c r="K3" s="261"/>
      <c r="L3" s="21"/>
      <c r="M3" s="21"/>
      <c r="N3" s="21"/>
    </row>
    <row r="4" spans="1:14" ht="15">
      <c r="A4" s="37"/>
      <c r="B4" s="21"/>
      <c r="C4" s="21"/>
      <c r="D4" s="21"/>
      <c r="E4" s="21"/>
      <c r="F4" s="21"/>
      <c r="G4" s="21"/>
      <c r="H4" s="230" t="s">
        <v>511</v>
      </c>
      <c r="I4" s="230"/>
      <c r="J4" s="230"/>
      <c r="K4" s="230"/>
      <c r="L4" s="21"/>
      <c r="M4" s="21"/>
      <c r="N4" s="21"/>
    </row>
    <row r="5" spans="1:14" ht="11.25" customHeight="1">
      <c r="A5" s="37"/>
      <c r="B5" s="21"/>
      <c r="C5" s="21"/>
      <c r="D5" s="21"/>
      <c r="E5" s="21"/>
      <c r="F5" s="21"/>
      <c r="G5" s="21"/>
      <c r="H5" s="22"/>
      <c r="I5" s="22"/>
      <c r="J5" s="22"/>
      <c r="K5" s="22"/>
      <c r="L5" s="21"/>
      <c r="M5" s="21"/>
      <c r="N5" s="21"/>
    </row>
    <row r="6" spans="1:15" s="8" customFormat="1" ht="18" customHeight="1">
      <c r="A6" s="257" t="s">
        <v>1</v>
      </c>
      <c r="B6" s="260" t="s">
        <v>45</v>
      </c>
      <c r="C6" s="238" t="s">
        <v>395</v>
      </c>
      <c r="D6" s="262" t="s">
        <v>161</v>
      </c>
      <c r="E6" s="250" t="s">
        <v>162</v>
      </c>
      <c r="F6" s="253" t="s">
        <v>163</v>
      </c>
      <c r="G6" s="244" t="s">
        <v>335</v>
      </c>
      <c r="H6" s="247" t="s">
        <v>38</v>
      </c>
      <c r="I6" s="248"/>
      <c r="J6" s="248"/>
      <c r="K6" s="248"/>
      <c r="L6" s="248"/>
      <c r="M6" s="248"/>
      <c r="N6" s="249"/>
      <c r="O6" s="66"/>
    </row>
    <row r="7" spans="1:15" s="8" customFormat="1" ht="16.5" customHeight="1">
      <c r="A7" s="258"/>
      <c r="B7" s="260"/>
      <c r="C7" s="239"/>
      <c r="D7" s="263"/>
      <c r="E7" s="251"/>
      <c r="F7" s="253"/>
      <c r="G7" s="245"/>
      <c r="H7" s="250" t="s">
        <v>33</v>
      </c>
      <c r="I7" s="253" t="s">
        <v>4</v>
      </c>
      <c r="J7" s="253"/>
      <c r="K7" s="253"/>
      <c r="L7" s="253"/>
      <c r="M7" s="253"/>
      <c r="N7" s="253"/>
      <c r="O7" s="66"/>
    </row>
    <row r="8" spans="1:15" s="8" customFormat="1" ht="57.75" customHeight="1">
      <c r="A8" s="258"/>
      <c r="B8" s="260"/>
      <c r="C8" s="239"/>
      <c r="D8" s="263"/>
      <c r="E8" s="251"/>
      <c r="F8" s="253"/>
      <c r="G8" s="245"/>
      <c r="H8" s="251"/>
      <c r="I8" s="254" t="s">
        <v>396</v>
      </c>
      <c r="J8" s="236" t="s">
        <v>164</v>
      </c>
      <c r="K8" s="243" t="s">
        <v>547</v>
      </c>
      <c r="L8" s="242" t="s">
        <v>35</v>
      </c>
      <c r="M8" s="252" t="s">
        <v>50</v>
      </c>
      <c r="N8" s="252"/>
      <c r="O8" s="66"/>
    </row>
    <row r="9" spans="1:15" s="8" customFormat="1" ht="30.75" customHeight="1">
      <c r="A9" s="259"/>
      <c r="B9" s="260"/>
      <c r="C9" s="240"/>
      <c r="D9" s="264"/>
      <c r="E9" s="252"/>
      <c r="F9" s="253"/>
      <c r="G9" s="246"/>
      <c r="H9" s="252"/>
      <c r="I9" s="255"/>
      <c r="J9" s="237"/>
      <c r="K9" s="260"/>
      <c r="L9" s="243"/>
      <c r="M9" s="44" t="s">
        <v>36</v>
      </c>
      <c r="N9" s="44" t="s">
        <v>37</v>
      </c>
      <c r="O9" s="66"/>
    </row>
    <row r="10" spans="1:15" s="9" customFormat="1" ht="12">
      <c r="A10" s="23">
        <v>2</v>
      </c>
      <c r="B10" s="23">
        <v>3</v>
      </c>
      <c r="C10" s="23"/>
      <c r="D10" s="23">
        <v>4</v>
      </c>
      <c r="E10" s="23">
        <v>5</v>
      </c>
      <c r="F10" s="23">
        <v>6</v>
      </c>
      <c r="G10" s="23">
        <v>7</v>
      </c>
      <c r="H10" s="17">
        <v>8</v>
      </c>
      <c r="I10" s="17">
        <v>9</v>
      </c>
      <c r="J10" s="17">
        <v>10</v>
      </c>
      <c r="K10" s="17">
        <v>11</v>
      </c>
      <c r="L10" s="17">
        <v>12</v>
      </c>
      <c r="M10" s="17">
        <v>13</v>
      </c>
      <c r="N10" s="17">
        <v>14</v>
      </c>
      <c r="O10" s="67"/>
    </row>
    <row r="11" spans="1:15" s="9" customFormat="1" ht="15">
      <c r="A11" s="180" t="s">
        <v>43</v>
      </c>
      <c r="B11" s="141">
        <v>100</v>
      </c>
      <c r="C11" s="141"/>
      <c r="D11" s="141"/>
      <c r="E11" s="141"/>
      <c r="F11" s="141" t="s">
        <v>10</v>
      </c>
      <c r="G11" s="142"/>
      <c r="H11" s="143">
        <f>SUM(H13+H17+H47)</f>
        <v>24450092.51</v>
      </c>
      <c r="I11" s="143">
        <f>I17</f>
        <v>16630719.319999998</v>
      </c>
      <c r="J11" s="143">
        <f>J47</f>
        <v>1079373.1900000002</v>
      </c>
      <c r="K11" s="132">
        <f>K48</f>
        <v>0</v>
      </c>
      <c r="L11" s="132">
        <f>L17</f>
        <v>0</v>
      </c>
      <c r="M11" s="143">
        <f>M13+M17+M38+M46+M60+M63</f>
        <v>6740000</v>
      </c>
      <c r="N11" s="132">
        <f>N17+N60</f>
        <v>0</v>
      </c>
      <c r="O11" s="67"/>
    </row>
    <row r="12" spans="1:15" s="9" customFormat="1" ht="10.5" customHeight="1">
      <c r="A12" s="181" t="s">
        <v>3</v>
      </c>
      <c r="B12" s="144"/>
      <c r="C12" s="144"/>
      <c r="D12" s="144"/>
      <c r="E12" s="144"/>
      <c r="F12" s="144"/>
      <c r="G12" s="145"/>
      <c r="H12" s="146"/>
      <c r="I12" s="146"/>
      <c r="J12" s="146"/>
      <c r="K12" s="17"/>
      <c r="L12" s="17"/>
      <c r="M12" s="171"/>
      <c r="N12" s="17"/>
      <c r="O12" s="67"/>
    </row>
    <row r="13" spans="1:15" s="41" customFormat="1" ht="13.5" customHeight="1">
      <c r="A13" s="182" t="s">
        <v>32</v>
      </c>
      <c r="B13" s="147">
        <v>110</v>
      </c>
      <c r="C13" s="147">
        <v>120</v>
      </c>
      <c r="D13" s="148" t="s">
        <v>536</v>
      </c>
      <c r="E13" s="147"/>
      <c r="F13" s="147">
        <v>120</v>
      </c>
      <c r="G13" s="149" t="s">
        <v>361</v>
      </c>
      <c r="H13" s="150">
        <f>M13</f>
        <v>0</v>
      </c>
      <c r="I13" s="147" t="s">
        <v>74</v>
      </c>
      <c r="J13" s="147" t="s">
        <v>74</v>
      </c>
      <c r="K13" s="133" t="s">
        <v>10</v>
      </c>
      <c r="L13" s="133" t="s">
        <v>10</v>
      </c>
      <c r="M13" s="170">
        <f>M15+M16</f>
        <v>0</v>
      </c>
      <c r="N13" s="133" t="s">
        <v>10</v>
      </c>
      <c r="O13" s="70"/>
    </row>
    <row r="14" spans="1:15" s="41" customFormat="1" ht="15">
      <c r="A14" s="182" t="s">
        <v>362</v>
      </c>
      <c r="B14" s="147"/>
      <c r="C14" s="147"/>
      <c r="D14" s="148"/>
      <c r="E14" s="147"/>
      <c r="F14" s="147"/>
      <c r="G14" s="151"/>
      <c r="H14" s="150"/>
      <c r="I14" s="151"/>
      <c r="J14" s="147"/>
      <c r="K14" s="133">
        <v>0</v>
      </c>
      <c r="L14" s="134">
        <v>0</v>
      </c>
      <c r="M14" s="150">
        <v>0</v>
      </c>
      <c r="N14" s="134">
        <v>0</v>
      </c>
      <c r="O14" s="70"/>
    </row>
    <row r="15" spans="1:15" s="41" customFormat="1" ht="11.25" customHeight="1">
      <c r="A15" s="182" t="s">
        <v>363</v>
      </c>
      <c r="B15" s="147"/>
      <c r="C15" s="147">
        <v>121</v>
      </c>
      <c r="D15" s="148" t="s">
        <v>536</v>
      </c>
      <c r="E15" s="147"/>
      <c r="F15" s="147">
        <v>121</v>
      </c>
      <c r="G15" s="149" t="s">
        <v>361</v>
      </c>
      <c r="H15" s="150">
        <v>0</v>
      </c>
      <c r="I15" s="151">
        <v>0</v>
      </c>
      <c r="J15" s="147">
        <v>0</v>
      </c>
      <c r="K15" s="133">
        <v>0</v>
      </c>
      <c r="L15" s="134">
        <v>0</v>
      </c>
      <c r="M15" s="150">
        <v>0</v>
      </c>
      <c r="N15" s="134">
        <v>0</v>
      </c>
      <c r="O15" s="70"/>
    </row>
    <row r="16" spans="1:15" s="41" customFormat="1" ht="20.25" customHeight="1">
      <c r="A16" s="182" t="s">
        <v>364</v>
      </c>
      <c r="B16" s="147"/>
      <c r="C16" s="147">
        <v>124</v>
      </c>
      <c r="D16" s="148" t="s">
        <v>536</v>
      </c>
      <c r="E16" s="147"/>
      <c r="F16" s="147">
        <v>124</v>
      </c>
      <c r="G16" s="149" t="s">
        <v>361</v>
      </c>
      <c r="H16" s="150">
        <v>0</v>
      </c>
      <c r="I16" s="151">
        <v>0</v>
      </c>
      <c r="J16" s="147">
        <v>0</v>
      </c>
      <c r="K16" s="133">
        <v>0</v>
      </c>
      <c r="L16" s="134">
        <v>0</v>
      </c>
      <c r="M16" s="150">
        <v>0</v>
      </c>
      <c r="N16" s="134">
        <v>0</v>
      </c>
      <c r="O16" s="70"/>
    </row>
    <row r="17" spans="1:15" s="41" customFormat="1" ht="29.25" customHeight="1">
      <c r="A17" s="182" t="s">
        <v>365</v>
      </c>
      <c r="B17" s="147">
        <v>120</v>
      </c>
      <c r="C17" s="147">
        <v>130</v>
      </c>
      <c r="D17" s="148" t="s">
        <v>536</v>
      </c>
      <c r="E17" s="147"/>
      <c r="F17" s="147">
        <v>130</v>
      </c>
      <c r="G17" s="151"/>
      <c r="H17" s="150">
        <f>SUM(H18:H38)</f>
        <v>23370719.32</v>
      </c>
      <c r="I17" s="150">
        <f>I18+I19+I20+I22+I23+I24+I25+I26+I27+I28+I29+I30+I31+I32+I33+I34+I35+I36+I37</f>
        <v>16630719.319999998</v>
      </c>
      <c r="J17" s="147" t="s">
        <v>74</v>
      </c>
      <c r="K17" s="43" t="s">
        <v>74</v>
      </c>
      <c r="L17" s="135">
        <f>L18+L20+L22+L23+L24+L25+L26+L27+L28+L29+L30+L31+L32+L33+L34+L35+L36+L37</f>
        <v>0</v>
      </c>
      <c r="M17" s="150">
        <f>M18+M20+M22+M23+M24+M25+M26+M27+M28+M29+M30+M31+M32+M33+M34+M35+M36+M37+M21</f>
        <v>6733000</v>
      </c>
      <c r="N17" s="135">
        <f>N18+N20+N22+N23+N24+N25+N26+N27+N28+N29+N30+N31+N32</f>
        <v>0</v>
      </c>
      <c r="O17" s="70"/>
    </row>
    <row r="18" spans="1:15" s="9" customFormat="1" ht="29.25" customHeight="1">
      <c r="A18" s="183" t="s">
        <v>339</v>
      </c>
      <c r="B18" s="147"/>
      <c r="C18" s="147">
        <v>131</v>
      </c>
      <c r="D18" s="148" t="s">
        <v>537</v>
      </c>
      <c r="E18" s="147"/>
      <c r="F18" s="147">
        <v>131</v>
      </c>
      <c r="G18" s="152" t="s">
        <v>531</v>
      </c>
      <c r="H18" s="153">
        <f aca="true" t="shared" si="0" ref="H18:H38">I18+J18+K18+L18+M18</f>
        <v>9933442.47</v>
      </c>
      <c r="I18" s="153">
        <v>9933442.47</v>
      </c>
      <c r="J18" s="153">
        <v>0</v>
      </c>
      <c r="K18" s="17">
        <v>0</v>
      </c>
      <c r="L18" s="136">
        <v>0</v>
      </c>
      <c r="M18" s="153">
        <v>0</v>
      </c>
      <c r="N18" s="139">
        <v>0</v>
      </c>
      <c r="O18" s="67"/>
    </row>
    <row r="19" spans="1:15" s="9" customFormat="1" ht="18.75" customHeight="1">
      <c r="A19" s="183" t="s">
        <v>354</v>
      </c>
      <c r="B19" s="147"/>
      <c r="C19" s="147">
        <v>131</v>
      </c>
      <c r="D19" s="148" t="s">
        <v>537</v>
      </c>
      <c r="E19" s="147"/>
      <c r="F19" s="147">
        <v>131</v>
      </c>
      <c r="G19" s="154" t="s">
        <v>532</v>
      </c>
      <c r="H19" s="153">
        <f>I19+J19+K19+L19+M19</f>
        <v>983705.2</v>
      </c>
      <c r="I19" s="153">
        <v>983705.2</v>
      </c>
      <c r="J19" s="153">
        <v>0</v>
      </c>
      <c r="K19" s="17">
        <v>0</v>
      </c>
      <c r="L19" s="136">
        <v>0</v>
      </c>
      <c r="M19" s="153">
        <v>0</v>
      </c>
      <c r="N19" s="139">
        <v>0</v>
      </c>
      <c r="O19" s="67"/>
    </row>
    <row r="20" spans="1:15" s="9" customFormat="1" ht="14.25" customHeight="1">
      <c r="A20" s="182" t="s">
        <v>340</v>
      </c>
      <c r="B20" s="147"/>
      <c r="C20" s="147">
        <v>131</v>
      </c>
      <c r="D20" s="148" t="s">
        <v>537</v>
      </c>
      <c r="E20" s="147"/>
      <c r="F20" s="147">
        <v>131</v>
      </c>
      <c r="G20" s="154" t="s">
        <v>532</v>
      </c>
      <c r="H20" s="153">
        <f t="shared" si="0"/>
        <v>1540928.86</v>
      </c>
      <c r="I20" s="153">
        <v>1540928.86</v>
      </c>
      <c r="J20" s="153">
        <v>0</v>
      </c>
      <c r="K20" s="17">
        <v>0</v>
      </c>
      <c r="L20" s="136">
        <v>0</v>
      </c>
      <c r="M20" s="153">
        <v>0</v>
      </c>
      <c r="N20" s="139">
        <v>0</v>
      </c>
      <c r="O20" s="67"/>
    </row>
    <row r="21" spans="1:15" s="41" customFormat="1" ht="18" customHeight="1">
      <c r="A21" s="182" t="s">
        <v>340</v>
      </c>
      <c r="B21" s="147"/>
      <c r="C21" s="147">
        <v>131</v>
      </c>
      <c r="D21" s="148" t="s">
        <v>536</v>
      </c>
      <c r="E21" s="147"/>
      <c r="F21" s="147">
        <v>131</v>
      </c>
      <c r="G21" s="149" t="s">
        <v>361</v>
      </c>
      <c r="H21" s="150">
        <f t="shared" si="0"/>
        <v>2710000</v>
      </c>
      <c r="I21" s="150">
        <v>0</v>
      </c>
      <c r="J21" s="150">
        <v>0</v>
      </c>
      <c r="K21" s="133">
        <v>0</v>
      </c>
      <c r="L21" s="134">
        <v>0</v>
      </c>
      <c r="M21" s="150">
        <v>2710000</v>
      </c>
      <c r="N21" s="135">
        <v>0</v>
      </c>
      <c r="O21" s="70"/>
    </row>
    <row r="22" spans="1:15" s="9" customFormat="1" ht="33" customHeight="1">
      <c r="A22" s="184" t="s">
        <v>341</v>
      </c>
      <c r="B22" s="144"/>
      <c r="C22" s="144">
        <v>131</v>
      </c>
      <c r="D22" s="148" t="s">
        <v>537</v>
      </c>
      <c r="E22" s="144"/>
      <c r="F22" s="144">
        <v>131</v>
      </c>
      <c r="G22" s="152" t="s">
        <v>533</v>
      </c>
      <c r="H22" s="153">
        <f t="shared" si="0"/>
        <v>2306830.51</v>
      </c>
      <c r="I22" s="153">
        <v>2306830.51</v>
      </c>
      <c r="J22" s="153">
        <v>0</v>
      </c>
      <c r="K22" s="17">
        <v>0</v>
      </c>
      <c r="L22" s="136">
        <v>0</v>
      </c>
      <c r="M22" s="153">
        <v>0</v>
      </c>
      <c r="N22" s="139">
        <v>0</v>
      </c>
      <c r="O22" s="67"/>
    </row>
    <row r="23" spans="1:15" s="9" customFormat="1" ht="27" customHeight="1">
      <c r="A23" s="181" t="s">
        <v>342</v>
      </c>
      <c r="B23" s="144"/>
      <c r="C23" s="144">
        <v>131</v>
      </c>
      <c r="D23" s="148" t="s">
        <v>537</v>
      </c>
      <c r="E23" s="144"/>
      <c r="F23" s="144">
        <v>131</v>
      </c>
      <c r="G23" s="145"/>
      <c r="H23" s="153">
        <f t="shared" si="0"/>
        <v>0</v>
      </c>
      <c r="I23" s="153">
        <v>0</v>
      </c>
      <c r="J23" s="153">
        <v>0</v>
      </c>
      <c r="K23" s="17">
        <v>0</v>
      </c>
      <c r="L23" s="136">
        <v>0</v>
      </c>
      <c r="M23" s="153">
        <v>0</v>
      </c>
      <c r="N23" s="139">
        <v>0</v>
      </c>
      <c r="O23" s="67"/>
    </row>
    <row r="24" spans="1:15" s="9" customFormat="1" ht="28.5" customHeight="1">
      <c r="A24" s="184" t="s">
        <v>343</v>
      </c>
      <c r="B24" s="144"/>
      <c r="C24" s="144">
        <v>131</v>
      </c>
      <c r="D24" s="148" t="s">
        <v>537</v>
      </c>
      <c r="E24" s="144"/>
      <c r="F24" s="144">
        <v>131</v>
      </c>
      <c r="G24" s="145"/>
      <c r="H24" s="153">
        <f t="shared" si="0"/>
        <v>0</v>
      </c>
      <c r="I24" s="153">
        <v>0</v>
      </c>
      <c r="J24" s="153">
        <v>0</v>
      </c>
      <c r="K24" s="17">
        <v>0</v>
      </c>
      <c r="L24" s="136">
        <v>0</v>
      </c>
      <c r="M24" s="153">
        <v>0</v>
      </c>
      <c r="N24" s="139">
        <v>0</v>
      </c>
      <c r="O24" s="67"/>
    </row>
    <row r="25" spans="1:15" s="9" customFormat="1" ht="27" customHeight="1">
      <c r="A25" s="181" t="s">
        <v>344</v>
      </c>
      <c r="B25" s="144"/>
      <c r="C25" s="144">
        <v>131</v>
      </c>
      <c r="D25" s="148" t="s">
        <v>537</v>
      </c>
      <c r="E25" s="144"/>
      <c r="F25" s="144">
        <v>131</v>
      </c>
      <c r="G25" s="154" t="s">
        <v>534</v>
      </c>
      <c r="H25" s="153">
        <f t="shared" si="0"/>
        <v>476344.28</v>
      </c>
      <c r="I25" s="153">
        <v>476344.28</v>
      </c>
      <c r="J25" s="153">
        <v>0</v>
      </c>
      <c r="K25" s="17">
        <v>0</v>
      </c>
      <c r="L25" s="136">
        <v>0</v>
      </c>
      <c r="M25" s="153">
        <v>0</v>
      </c>
      <c r="N25" s="139">
        <v>0</v>
      </c>
      <c r="O25" s="67"/>
    </row>
    <row r="26" spans="1:15" s="9" customFormat="1" ht="28.5" customHeight="1">
      <c r="A26" s="181" t="s">
        <v>345</v>
      </c>
      <c r="B26" s="144"/>
      <c r="C26" s="144">
        <v>131</v>
      </c>
      <c r="D26" s="148" t="s">
        <v>537</v>
      </c>
      <c r="E26" s="144"/>
      <c r="F26" s="144">
        <v>131</v>
      </c>
      <c r="G26" s="145"/>
      <c r="H26" s="153">
        <f t="shared" si="0"/>
        <v>0</v>
      </c>
      <c r="I26" s="153">
        <v>0</v>
      </c>
      <c r="J26" s="153">
        <v>0</v>
      </c>
      <c r="K26" s="17">
        <v>0</v>
      </c>
      <c r="L26" s="136">
        <v>0</v>
      </c>
      <c r="M26" s="153">
        <v>0</v>
      </c>
      <c r="N26" s="139">
        <v>0</v>
      </c>
      <c r="O26" s="67"/>
    </row>
    <row r="27" spans="1:15" s="9" customFormat="1" ht="46.5" customHeight="1">
      <c r="A27" s="181" t="s">
        <v>346</v>
      </c>
      <c r="B27" s="144"/>
      <c r="C27" s="144">
        <v>131</v>
      </c>
      <c r="D27" s="148" t="s">
        <v>537</v>
      </c>
      <c r="E27" s="144"/>
      <c r="F27" s="144">
        <v>131</v>
      </c>
      <c r="G27" s="145"/>
      <c r="H27" s="153">
        <f t="shared" si="0"/>
        <v>0</v>
      </c>
      <c r="I27" s="153">
        <v>0</v>
      </c>
      <c r="J27" s="153">
        <v>0</v>
      </c>
      <c r="K27" s="17">
        <v>0</v>
      </c>
      <c r="L27" s="136">
        <v>0</v>
      </c>
      <c r="M27" s="153">
        <v>0</v>
      </c>
      <c r="N27" s="139">
        <v>0</v>
      </c>
      <c r="O27" s="67"/>
    </row>
    <row r="28" spans="1:15" s="9" customFormat="1" ht="19.5" customHeight="1">
      <c r="A28" s="183" t="s">
        <v>347</v>
      </c>
      <c r="B28" s="147"/>
      <c r="C28" s="147">
        <v>131</v>
      </c>
      <c r="D28" s="148" t="s">
        <v>537</v>
      </c>
      <c r="E28" s="147"/>
      <c r="F28" s="147">
        <v>131</v>
      </c>
      <c r="G28" s="151"/>
      <c r="H28" s="150">
        <f t="shared" si="0"/>
        <v>0</v>
      </c>
      <c r="I28" s="153">
        <v>0</v>
      </c>
      <c r="J28" s="153">
        <v>0</v>
      </c>
      <c r="K28" s="17">
        <v>0</v>
      </c>
      <c r="L28" s="136">
        <v>0</v>
      </c>
      <c r="M28" s="153">
        <v>0</v>
      </c>
      <c r="N28" s="139">
        <v>0</v>
      </c>
      <c r="O28" s="67"/>
    </row>
    <row r="29" spans="1:15" s="9" customFormat="1" ht="27.75" customHeight="1">
      <c r="A29" s="183" t="s">
        <v>348</v>
      </c>
      <c r="B29" s="147"/>
      <c r="C29" s="147">
        <v>131</v>
      </c>
      <c r="D29" s="148" t="s">
        <v>537</v>
      </c>
      <c r="E29" s="147"/>
      <c r="F29" s="147">
        <v>131</v>
      </c>
      <c r="G29" s="151"/>
      <c r="H29" s="150">
        <f t="shared" si="0"/>
        <v>0</v>
      </c>
      <c r="I29" s="153">
        <v>0</v>
      </c>
      <c r="J29" s="153">
        <v>0</v>
      </c>
      <c r="K29" s="17">
        <v>0</v>
      </c>
      <c r="L29" s="136">
        <v>0</v>
      </c>
      <c r="M29" s="153">
        <v>0</v>
      </c>
      <c r="N29" s="139">
        <v>0</v>
      </c>
      <c r="O29" s="67"/>
    </row>
    <row r="30" spans="1:15" s="9" customFormat="1" ht="45" customHeight="1">
      <c r="A30" s="183" t="s">
        <v>349</v>
      </c>
      <c r="B30" s="147"/>
      <c r="C30" s="147">
        <v>131</v>
      </c>
      <c r="D30" s="148" t="s">
        <v>537</v>
      </c>
      <c r="E30" s="147"/>
      <c r="F30" s="147">
        <v>131</v>
      </c>
      <c r="G30" s="151"/>
      <c r="H30" s="150">
        <f t="shared" si="0"/>
        <v>0</v>
      </c>
      <c r="I30" s="153">
        <v>0</v>
      </c>
      <c r="J30" s="153">
        <v>0</v>
      </c>
      <c r="K30" s="17">
        <v>0</v>
      </c>
      <c r="L30" s="136">
        <v>0</v>
      </c>
      <c r="M30" s="153">
        <v>0</v>
      </c>
      <c r="N30" s="139">
        <v>0</v>
      </c>
      <c r="O30" s="67"/>
    </row>
    <row r="31" spans="1:15" s="9" customFormat="1" ht="26.25" customHeight="1">
      <c r="A31" s="182" t="s">
        <v>350</v>
      </c>
      <c r="B31" s="147"/>
      <c r="C31" s="147">
        <v>131</v>
      </c>
      <c r="D31" s="148" t="s">
        <v>537</v>
      </c>
      <c r="E31" s="147"/>
      <c r="F31" s="147">
        <v>131</v>
      </c>
      <c r="G31" s="151"/>
      <c r="H31" s="150">
        <f t="shared" si="0"/>
        <v>0</v>
      </c>
      <c r="I31" s="153">
        <v>0</v>
      </c>
      <c r="J31" s="153">
        <v>0</v>
      </c>
      <c r="K31" s="17">
        <v>0</v>
      </c>
      <c r="L31" s="136">
        <v>0</v>
      </c>
      <c r="M31" s="153">
        <v>0</v>
      </c>
      <c r="N31" s="139">
        <v>0</v>
      </c>
      <c r="O31" s="67"/>
    </row>
    <row r="32" spans="1:15" s="9" customFormat="1" ht="27" customHeight="1">
      <c r="A32" s="182" t="s">
        <v>351</v>
      </c>
      <c r="B32" s="147"/>
      <c r="C32" s="147">
        <v>131</v>
      </c>
      <c r="D32" s="148" t="s">
        <v>537</v>
      </c>
      <c r="E32" s="147"/>
      <c r="F32" s="147">
        <v>131</v>
      </c>
      <c r="G32" s="151"/>
      <c r="H32" s="150">
        <f t="shared" si="0"/>
        <v>0</v>
      </c>
      <c r="I32" s="153">
        <v>0</v>
      </c>
      <c r="J32" s="153">
        <v>0</v>
      </c>
      <c r="K32" s="17">
        <v>0</v>
      </c>
      <c r="L32" s="136">
        <v>0</v>
      </c>
      <c r="M32" s="153">
        <v>0</v>
      </c>
      <c r="N32" s="139">
        <v>0</v>
      </c>
      <c r="O32" s="67"/>
    </row>
    <row r="33" spans="1:15" s="9" customFormat="1" ht="20.25" customHeight="1">
      <c r="A33" s="182" t="s">
        <v>51</v>
      </c>
      <c r="B33" s="155"/>
      <c r="C33" s="155">
        <v>131</v>
      </c>
      <c r="D33" s="148" t="s">
        <v>537</v>
      </c>
      <c r="E33" s="155"/>
      <c r="F33" s="155">
        <v>131</v>
      </c>
      <c r="G33" s="156" t="s">
        <v>534</v>
      </c>
      <c r="H33" s="150">
        <f t="shared" si="0"/>
        <v>307294</v>
      </c>
      <c r="I33" s="153">
        <v>307294</v>
      </c>
      <c r="J33" s="153">
        <v>0</v>
      </c>
      <c r="K33" s="17">
        <v>0</v>
      </c>
      <c r="L33" s="136">
        <v>0</v>
      </c>
      <c r="M33" s="153">
        <v>0</v>
      </c>
      <c r="N33" s="139">
        <v>0</v>
      </c>
      <c r="O33" s="67"/>
    </row>
    <row r="34" spans="1:15" s="9" customFormat="1" ht="15">
      <c r="A34" s="182" t="s">
        <v>52</v>
      </c>
      <c r="B34" s="155"/>
      <c r="C34" s="155">
        <v>131</v>
      </c>
      <c r="D34" s="148" t="s">
        <v>537</v>
      </c>
      <c r="E34" s="155"/>
      <c r="F34" s="155">
        <v>131</v>
      </c>
      <c r="G34" s="156" t="s">
        <v>534</v>
      </c>
      <c r="H34" s="150">
        <f t="shared" si="0"/>
        <v>1082174</v>
      </c>
      <c r="I34" s="153">
        <v>1082174</v>
      </c>
      <c r="J34" s="153">
        <v>0</v>
      </c>
      <c r="K34" s="17">
        <v>0</v>
      </c>
      <c r="L34" s="136">
        <v>0</v>
      </c>
      <c r="M34" s="153">
        <v>0</v>
      </c>
      <c r="N34" s="139">
        <v>0</v>
      </c>
      <c r="O34" s="67"/>
    </row>
    <row r="35" spans="1:15" s="40" customFormat="1" ht="15">
      <c r="A35" s="182" t="s">
        <v>46</v>
      </c>
      <c r="B35" s="155"/>
      <c r="C35" s="147">
        <v>131</v>
      </c>
      <c r="D35" s="148" t="s">
        <v>536</v>
      </c>
      <c r="E35" s="147"/>
      <c r="F35" s="147">
        <v>131</v>
      </c>
      <c r="G35" s="149" t="s">
        <v>361</v>
      </c>
      <c r="H35" s="150">
        <f t="shared" si="0"/>
        <v>2133000</v>
      </c>
      <c r="I35" s="150">
        <v>0</v>
      </c>
      <c r="J35" s="150">
        <v>0</v>
      </c>
      <c r="K35" s="133">
        <v>0</v>
      </c>
      <c r="L35" s="134">
        <v>0</v>
      </c>
      <c r="M35" s="150">
        <v>2133000</v>
      </c>
      <c r="N35" s="135">
        <v>0</v>
      </c>
      <c r="O35" s="68"/>
    </row>
    <row r="36" spans="1:15" s="40" customFormat="1" ht="15">
      <c r="A36" s="182" t="s">
        <v>48</v>
      </c>
      <c r="B36" s="155"/>
      <c r="C36" s="147">
        <v>131</v>
      </c>
      <c r="D36" s="148" t="s">
        <v>536</v>
      </c>
      <c r="E36" s="147"/>
      <c r="F36" s="147">
        <v>131</v>
      </c>
      <c r="G36" s="149" t="s">
        <v>361</v>
      </c>
      <c r="H36" s="150">
        <f>I36+J36+K36+L36+M36</f>
        <v>1890000</v>
      </c>
      <c r="I36" s="150">
        <v>0</v>
      </c>
      <c r="J36" s="150">
        <v>0</v>
      </c>
      <c r="K36" s="133">
        <v>0</v>
      </c>
      <c r="L36" s="134">
        <v>0</v>
      </c>
      <c r="M36" s="150">
        <v>1890000</v>
      </c>
      <c r="N36" s="135">
        <v>0</v>
      </c>
      <c r="O36" s="68"/>
    </row>
    <row r="37" spans="1:15" s="40" customFormat="1" ht="15.75" customHeight="1">
      <c r="A37" s="182" t="s">
        <v>366</v>
      </c>
      <c r="B37" s="155"/>
      <c r="C37" s="147">
        <v>134</v>
      </c>
      <c r="D37" s="148" t="s">
        <v>536</v>
      </c>
      <c r="E37" s="147"/>
      <c r="F37" s="147">
        <v>134</v>
      </c>
      <c r="G37" s="149" t="s">
        <v>361</v>
      </c>
      <c r="H37" s="150">
        <f t="shared" si="0"/>
        <v>0</v>
      </c>
      <c r="I37" s="150">
        <v>0</v>
      </c>
      <c r="J37" s="150">
        <v>0</v>
      </c>
      <c r="K37" s="133">
        <v>0</v>
      </c>
      <c r="L37" s="134">
        <v>0</v>
      </c>
      <c r="M37" s="150">
        <v>0</v>
      </c>
      <c r="N37" s="135">
        <v>0</v>
      </c>
      <c r="O37" s="68"/>
    </row>
    <row r="38" spans="1:15" s="40" customFormat="1" ht="15.75" customHeight="1">
      <c r="A38" s="182" t="s">
        <v>47</v>
      </c>
      <c r="B38" s="155"/>
      <c r="C38" s="147">
        <v>135</v>
      </c>
      <c r="D38" s="148" t="s">
        <v>536</v>
      </c>
      <c r="E38" s="147"/>
      <c r="F38" s="147">
        <v>135</v>
      </c>
      <c r="G38" s="149" t="s">
        <v>361</v>
      </c>
      <c r="H38" s="150">
        <f t="shared" si="0"/>
        <v>7000</v>
      </c>
      <c r="I38" s="150">
        <v>0</v>
      </c>
      <c r="J38" s="150">
        <v>0</v>
      </c>
      <c r="K38" s="133">
        <v>0</v>
      </c>
      <c r="L38" s="134">
        <v>0</v>
      </c>
      <c r="M38" s="150">
        <v>7000</v>
      </c>
      <c r="N38" s="135">
        <v>0</v>
      </c>
      <c r="O38" s="68"/>
    </row>
    <row r="39" spans="1:15" s="93" customFormat="1" ht="30" customHeight="1">
      <c r="A39" s="185" t="s">
        <v>432</v>
      </c>
      <c r="B39" s="157">
        <v>130</v>
      </c>
      <c r="C39" s="158">
        <v>140</v>
      </c>
      <c r="D39" s="148" t="s">
        <v>536</v>
      </c>
      <c r="E39" s="158"/>
      <c r="F39" s="158">
        <v>140</v>
      </c>
      <c r="G39" s="159" t="s">
        <v>361</v>
      </c>
      <c r="H39" s="160">
        <f>M39</f>
        <v>0</v>
      </c>
      <c r="I39" s="157" t="s">
        <v>74</v>
      </c>
      <c r="J39" s="157" t="s">
        <v>74</v>
      </c>
      <c r="K39" s="91" t="s">
        <v>74</v>
      </c>
      <c r="L39" s="91" t="s">
        <v>74</v>
      </c>
      <c r="M39" s="179">
        <f>M41+M42+M43+M44+M45</f>
        <v>0</v>
      </c>
      <c r="N39" s="91" t="s">
        <v>74</v>
      </c>
      <c r="O39" s="92"/>
    </row>
    <row r="40" spans="1:15" s="40" customFormat="1" ht="15">
      <c r="A40" s="182" t="s">
        <v>362</v>
      </c>
      <c r="B40" s="155"/>
      <c r="C40" s="147"/>
      <c r="D40" s="148"/>
      <c r="E40" s="147"/>
      <c r="F40" s="147"/>
      <c r="G40" s="151"/>
      <c r="H40" s="150"/>
      <c r="I40" s="161"/>
      <c r="J40" s="155"/>
      <c r="K40" s="133"/>
      <c r="L40" s="134"/>
      <c r="M40" s="150"/>
      <c r="N40" s="134"/>
      <c r="O40" s="68"/>
    </row>
    <row r="41" spans="1:15" s="40" customFormat="1" ht="38.25">
      <c r="A41" s="182" t="s">
        <v>367</v>
      </c>
      <c r="B41" s="155"/>
      <c r="C41" s="147">
        <v>141</v>
      </c>
      <c r="D41" s="148" t="s">
        <v>536</v>
      </c>
      <c r="E41" s="147"/>
      <c r="F41" s="147">
        <v>141</v>
      </c>
      <c r="G41" s="149" t="s">
        <v>361</v>
      </c>
      <c r="H41" s="150">
        <f>I41+J41+K41+L41+M41</f>
        <v>0</v>
      </c>
      <c r="I41" s="161">
        <v>0</v>
      </c>
      <c r="J41" s="155">
        <v>0</v>
      </c>
      <c r="K41" s="133">
        <v>0</v>
      </c>
      <c r="L41" s="134">
        <v>0</v>
      </c>
      <c r="M41" s="150">
        <v>0</v>
      </c>
      <c r="N41" s="134">
        <v>0</v>
      </c>
      <c r="O41" s="68"/>
    </row>
    <row r="42" spans="1:15" s="40" customFormat="1" ht="25.5">
      <c r="A42" s="182" t="s">
        <v>368</v>
      </c>
      <c r="B42" s="155"/>
      <c r="C42" s="147">
        <v>142</v>
      </c>
      <c r="D42" s="148" t="s">
        <v>536</v>
      </c>
      <c r="E42" s="147"/>
      <c r="F42" s="147">
        <v>142</v>
      </c>
      <c r="G42" s="149" t="s">
        <v>361</v>
      </c>
      <c r="H42" s="150">
        <f>I42+J42+K42+L42+M42</f>
        <v>0</v>
      </c>
      <c r="I42" s="161">
        <v>0</v>
      </c>
      <c r="J42" s="155">
        <v>0</v>
      </c>
      <c r="K42" s="133">
        <v>0</v>
      </c>
      <c r="L42" s="134">
        <v>0</v>
      </c>
      <c r="M42" s="150">
        <v>0</v>
      </c>
      <c r="N42" s="134">
        <v>0</v>
      </c>
      <c r="O42" s="68"/>
    </row>
    <row r="43" spans="1:15" s="40" customFormat="1" ht="15" customHeight="1">
      <c r="A43" s="182" t="s">
        <v>369</v>
      </c>
      <c r="B43" s="155"/>
      <c r="C43" s="147">
        <v>143</v>
      </c>
      <c r="D43" s="148" t="s">
        <v>536</v>
      </c>
      <c r="E43" s="147"/>
      <c r="F43" s="147">
        <v>143</v>
      </c>
      <c r="G43" s="149" t="s">
        <v>361</v>
      </c>
      <c r="H43" s="150">
        <f>I43+J43+K43+L43+M43</f>
        <v>0</v>
      </c>
      <c r="I43" s="161">
        <v>0</v>
      </c>
      <c r="J43" s="155">
        <v>0</v>
      </c>
      <c r="K43" s="133">
        <v>0</v>
      </c>
      <c r="L43" s="134">
        <v>0</v>
      </c>
      <c r="M43" s="150">
        <v>0</v>
      </c>
      <c r="N43" s="134">
        <v>0</v>
      </c>
      <c r="O43" s="68"/>
    </row>
    <row r="44" spans="1:15" s="40" customFormat="1" ht="15" customHeight="1">
      <c r="A44" s="182" t="s">
        <v>370</v>
      </c>
      <c r="B44" s="155"/>
      <c r="C44" s="147">
        <v>144</v>
      </c>
      <c r="D44" s="148" t="s">
        <v>536</v>
      </c>
      <c r="E44" s="147"/>
      <c r="F44" s="147">
        <v>144</v>
      </c>
      <c r="G44" s="149" t="s">
        <v>361</v>
      </c>
      <c r="H44" s="150">
        <f>I44+J44+K44+L44+M44</f>
        <v>0</v>
      </c>
      <c r="I44" s="161">
        <v>0</v>
      </c>
      <c r="J44" s="155">
        <v>0</v>
      </c>
      <c r="K44" s="133">
        <v>0</v>
      </c>
      <c r="L44" s="134">
        <v>0</v>
      </c>
      <c r="M44" s="150">
        <v>0</v>
      </c>
      <c r="N44" s="134">
        <v>0</v>
      </c>
      <c r="O44" s="68"/>
    </row>
    <row r="45" spans="1:15" s="40" customFormat="1" ht="15" customHeight="1">
      <c r="A45" s="182" t="s">
        <v>371</v>
      </c>
      <c r="B45" s="155"/>
      <c r="C45" s="147">
        <v>145</v>
      </c>
      <c r="D45" s="148" t="s">
        <v>536</v>
      </c>
      <c r="E45" s="147"/>
      <c r="F45" s="147">
        <v>145</v>
      </c>
      <c r="G45" s="149" t="s">
        <v>361</v>
      </c>
      <c r="H45" s="150">
        <f>I45+J45+K45+L45+M45</f>
        <v>0</v>
      </c>
      <c r="I45" s="161">
        <v>0</v>
      </c>
      <c r="J45" s="155">
        <v>0</v>
      </c>
      <c r="K45" s="133">
        <v>0</v>
      </c>
      <c r="L45" s="134">
        <v>0</v>
      </c>
      <c r="M45" s="150">
        <v>0</v>
      </c>
      <c r="N45" s="134">
        <v>0</v>
      </c>
      <c r="O45" s="68"/>
    </row>
    <row r="46" spans="1:15" s="9" customFormat="1" ht="40.5" customHeight="1">
      <c r="A46" s="182" t="s">
        <v>49</v>
      </c>
      <c r="B46" s="147">
        <v>140</v>
      </c>
      <c r="C46" s="147"/>
      <c r="D46" s="148" t="s">
        <v>536</v>
      </c>
      <c r="E46" s="147"/>
      <c r="F46" s="147"/>
      <c r="G46" s="151"/>
      <c r="H46" s="150">
        <f>M46</f>
        <v>0</v>
      </c>
      <c r="I46" s="144" t="s">
        <v>74</v>
      </c>
      <c r="J46" s="144" t="s">
        <v>74</v>
      </c>
      <c r="K46" s="108" t="s">
        <v>74</v>
      </c>
      <c r="L46" s="108" t="s">
        <v>74</v>
      </c>
      <c r="M46" s="144">
        <v>0</v>
      </c>
      <c r="N46" s="108" t="s">
        <v>74</v>
      </c>
      <c r="O46" s="67"/>
    </row>
    <row r="47" spans="1:15" s="9" customFormat="1" ht="24" customHeight="1">
      <c r="A47" s="182" t="s">
        <v>165</v>
      </c>
      <c r="B47" s="147">
        <v>150</v>
      </c>
      <c r="C47" s="147">
        <v>150</v>
      </c>
      <c r="D47" s="147">
        <v>901000000</v>
      </c>
      <c r="E47" s="147"/>
      <c r="F47" s="147">
        <v>150</v>
      </c>
      <c r="G47" s="151"/>
      <c r="H47" s="150">
        <f aca="true" t="shared" si="1" ref="H47:H59">J47+K47</f>
        <v>1079373.1900000002</v>
      </c>
      <c r="I47" s="144" t="s">
        <v>74</v>
      </c>
      <c r="J47" s="162">
        <f>SUM(J48:J59)</f>
        <v>1079373.1900000002</v>
      </c>
      <c r="K47" s="108">
        <f>K48</f>
        <v>0</v>
      </c>
      <c r="L47" s="108" t="s">
        <v>74</v>
      </c>
      <c r="M47" s="144" t="s">
        <v>74</v>
      </c>
      <c r="N47" s="108" t="s">
        <v>74</v>
      </c>
      <c r="O47" s="67"/>
    </row>
    <row r="48" spans="1:15" s="9" customFormat="1" ht="30.75" customHeight="1">
      <c r="A48" s="182" t="s">
        <v>497</v>
      </c>
      <c r="B48" s="147"/>
      <c r="C48" s="147">
        <v>152</v>
      </c>
      <c r="D48" s="147">
        <v>901480000</v>
      </c>
      <c r="E48" s="147"/>
      <c r="F48" s="147">
        <v>152</v>
      </c>
      <c r="G48" s="151" t="s">
        <v>533</v>
      </c>
      <c r="H48" s="150">
        <f t="shared" si="1"/>
        <v>364383</v>
      </c>
      <c r="I48" s="144">
        <v>0</v>
      </c>
      <c r="J48" s="153">
        <v>364383</v>
      </c>
      <c r="K48" s="17">
        <v>0</v>
      </c>
      <c r="L48" s="108" t="s">
        <v>74</v>
      </c>
      <c r="M48" s="144" t="s">
        <v>74</v>
      </c>
      <c r="N48" s="108" t="s">
        <v>74</v>
      </c>
      <c r="O48" s="67"/>
    </row>
    <row r="49" spans="1:15" s="9" customFormat="1" ht="31.5" customHeight="1">
      <c r="A49" s="182" t="s">
        <v>234</v>
      </c>
      <c r="B49" s="147"/>
      <c r="C49" s="147">
        <v>152</v>
      </c>
      <c r="D49" s="147">
        <v>901160000</v>
      </c>
      <c r="E49" s="147"/>
      <c r="F49" s="147">
        <v>152</v>
      </c>
      <c r="G49" s="151" t="s">
        <v>533</v>
      </c>
      <c r="H49" s="150">
        <f t="shared" si="1"/>
        <v>124075</v>
      </c>
      <c r="I49" s="144">
        <v>0</v>
      </c>
      <c r="J49" s="153">
        <v>124075</v>
      </c>
      <c r="K49" s="17">
        <v>0</v>
      </c>
      <c r="L49" s="108" t="s">
        <v>74</v>
      </c>
      <c r="M49" s="144" t="s">
        <v>74</v>
      </c>
      <c r="N49" s="108" t="s">
        <v>74</v>
      </c>
      <c r="O49" s="67"/>
    </row>
    <row r="50" spans="1:15" s="9" customFormat="1" ht="24" customHeight="1">
      <c r="A50" s="182" t="s">
        <v>498</v>
      </c>
      <c r="B50" s="147"/>
      <c r="C50" s="147">
        <v>152</v>
      </c>
      <c r="D50" s="147">
        <v>901830000</v>
      </c>
      <c r="E50" s="147"/>
      <c r="F50" s="147">
        <v>152</v>
      </c>
      <c r="G50" s="151" t="s">
        <v>533</v>
      </c>
      <c r="H50" s="150">
        <f t="shared" si="1"/>
        <v>64712.38</v>
      </c>
      <c r="I50" s="144">
        <v>0</v>
      </c>
      <c r="J50" s="153">
        <v>64712.38</v>
      </c>
      <c r="K50" s="17">
        <v>0</v>
      </c>
      <c r="L50" s="108" t="s">
        <v>74</v>
      </c>
      <c r="M50" s="144" t="s">
        <v>74</v>
      </c>
      <c r="N50" s="108" t="s">
        <v>74</v>
      </c>
      <c r="O50" s="67"/>
    </row>
    <row r="51" spans="1:15" s="9" customFormat="1" ht="24" customHeight="1">
      <c r="A51" s="182" t="s">
        <v>548</v>
      </c>
      <c r="B51" s="147"/>
      <c r="C51" s="147">
        <v>152</v>
      </c>
      <c r="D51" s="147">
        <v>901060000</v>
      </c>
      <c r="E51" s="147"/>
      <c r="F51" s="147">
        <v>152</v>
      </c>
      <c r="G51" s="151" t="s">
        <v>531</v>
      </c>
      <c r="H51" s="150">
        <f t="shared" si="1"/>
        <v>105204.41</v>
      </c>
      <c r="I51" s="144">
        <v>0</v>
      </c>
      <c r="J51" s="153">
        <v>105204.41</v>
      </c>
      <c r="K51" s="17">
        <v>0</v>
      </c>
      <c r="L51" s="108" t="s">
        <v>74</v>
      </c>
      <c r="M51" s="144" t="s">
        <v>74</v>
      </c>
      <c r="N51" s="108" t="s">
        <v>74</v>
      </c>
      <c r="O51" s="67"/>
    </row>
    <row r="52" spans="1:15" s="9" customFormat="1" ht="30.75" customHeight="1">
      <c r="A52" s="182" t="s">
        <v>496</v>
      </c>
      <c r="B52" s="147"/>
      <c r="C52" s="147">
        <v>152</v>
      </c>
      <c r="D52" s="147">
        <v>901140000</v>
      </c>
      <c r="E52" s="147"/>
      <c r="F52" s="147">
        <v>152</v>
      </c>
      <c r="G52" s="151" t="s">
        <v>533</v>
      </c>
      <c r="H52" s="150">
        <f t="shared" si="1"/>
        <v>56596</v>
      </c>
      <c r="I52" s="144">
        <v>0</v>
      </c>
      <c r="J52" s="153">
        <v>56596</v>
      </c>
      <c r="K52" s="17">
        <v>0</v>
      </c>
      <c r="L52" s="108" t="s">
        <v>74</v>
      </c>
      <c r="M52" s="144" t="s">
        <v>74</v>
      </c>
      <c r="N52" s="108" t="s">
        <v>74</v>
      </c>
      <c r="O52" s="67"/>
    </row>
    <row r="53" spans="1:15" s="9" customFormat="1" ht="33.75" customHeight="1">
      <c r="A53" s="182" t="s">
        <v>499</v>
      </c>
      <c r="B53" s="147"/>
      <c r="C53" s="147">
        <v>152</v>
      </c>
      <c r="D53" s="147">
        <v>901140000</v>
      </c>
      <c r="E53" s="147"/>
      <c r="F53" s="147">
        <v>152</v>
      </c>
      <c r="G53" s="151" t="s">
        <v>533</v>
      </c>
      <c r="H53" s="150">
        <f t="shared" si="1"/>
        <v>13862</v>
      </c>
      <c r="I53" s="144">
        <v>0</v>
      </c>
      <c r="J53" s="153">
        <v>13862</v>
      </c>
      <c r="K53" s="17">
        <v>0</v>
      </c>
      <c r="L53" s="108" t="s">
        <v>74</v>
      </c>
      <c r="M53" s="144" t="s">
        <v>74</v>
      </c>
      <c r="N53" s="108" t="s">
        <v>74</v>
      </c>
      <c r="O53" s="67"/>
    </row>
    <row r="54" spans="1:15" s="9" customFormat="1" ht="34.5" customHeight="1">
      <c r="A54" s="182" t="s">
        <v>500</v>
      </c>
      <c r="B54" s="147"/>
      <c r="C54" s="147">
        <v>152</v>
      </c>
      <c r="D54" s="147">
        <v>901150000</v>
      </c>
      <c r="E54" s="147"/>
      <c r="F54" s="147">
        <v>152</v>
      </c>
      <c r="G54" s="151" t="s">
        <v>533</v>
      </c>
      <c r="H54" s="150">
        <f t="shared" si="1"/>
        <v>67915</v>
      </c>
      <c r="I54" s="144">
        <v>0</v>
      </c>
      <c r="J54" s="153">
        <v>67915</v>
      </c>
      <c r="K54" s="17">
        <v>0</v>
      </c>
      <c r="L54" s="108" t="s">
        <v>74</v>
      </c>
      <c r="M54" s="144" t="s">
        <v>74</v>
      </c>
      <c r="N54" s="108" t="s">
        <v>74</v>
      </c>
      <c r="O54" s="67"/>
    </row>
    <row r="55" spans="1:15" s="9" customFormat="1" ht="44.25" customHeight="1">
      <c r="A55" s="182" t="s">
        <v>239</v>
      </c>
      <c r="B55" s="147"/>
      <c r="C55" s="147">
        <v>152</v>
      </c>
      <c r="D55" s="163">
        <v>901210000</v>
      </c>
      <c r="E55" s="147"/>
      <c r="F55" s="147">
        <v>152</v>
      </c>
      <c r="G55" s="149" t="s">
        <v>535</v>
      </c>
      <c r="H55" s="150">
        <f t="shared" si="1"/>
        <v>105533</v>
      </c>
      <c r="I55" s="144">
        <v>0</v>
      </c>
      <c r="J55" s="153">
        <v>105533</v>
      </c>
      <c r="K55" s="17">
        <v>0</v>
      </c>
      <c r="L55" s="108" t="s">
        <v>74</v>
      </c>
      <c r="M55" s="144" t="s">
        <v>74</v>
      </c>
      <c r="N55" s="108" t="s">
        <v>74</v>
      </c>
      <c r="O55" s="67"/>
    </row>
    <row r="56" spans="1:15" s="9" customFormat="1" ht="44.25" customHeight="1">
      <c r="A56" s="182" t="s">
        <v>502</v>
      </c>
      <c r="B56" s="147"/>
      <c r="C56" s="147">
        <v>152</v>
      </c>
      <c r="D56" s="147">
        <v>901480000</v>
      </c>
      <c r="E56" s="147"/>
      <c r="F56" s="147">
        <v>152</v>
      </c>
      <c r="G56" s="151" t="s">
        <v>533</v>
      </c>
      <c r="H56" s="150">
        <f>J56+K56</f>
        <v>100000</v>
      </c>
      <c r="I56" s="144">
        <v>0</v>
      </c>
      <c r="J56" s="153">
        <v>100000</v>
      </c>
      <c r="K56" s="17">
        <v>0</v>
      </c>
      <c r="L56" s="108" t="s">
        <v>74</v>
      </c>
      <c r="M56" s="144" t="s">
        <v>74</v>
      </c>
      <c r="N56" s="108" t="s">
        <v>74</v>
      </c>
      <c r="O56" s="67"/>
    </row>
    <row r="57" spans="1:15" s="9" customFormat="1" ht="18.75" customHeight="1">
      <c r="A57" s="182" t="s">
        <v>554</v>
      </c>
      <c r="B57" s="147"/>
      <c r="C57" s="147">
        <v>152</v>
      </c>
      <c r="D57" s="147">
        <v>901370000</v>
      </c>
      <c r="E57" s="147"/>
      <c r="F57" s="147">
        <v>152</v>
      </c>
      <c r="G57" s="151">
        <v>91100221500</v>
      </c>
      <c r="H57" s="150">
        <f>J57+K57</f>
        <v>56000</v>
      </c>
      <c r="I57" s="144">
        <v>0</v>
      </c>
      <c r="J57" s="153">
        <v>56000</v>
      </c>
      <c r="K57" s="17">
        <v>0</v>
      </c>
      <c r="L57" s="108" t="s">
        <v>74</v>
      </c>
      <c r="M57" s="144" t="s">
        <v>74</v>
      </c>
      <c r="N57" s="108" t="s">
        <v>74</v>
      </c>
      <c r="O57" s="67"/>
    </row>
    <row r="58" spans="1:15" s="9" customFormat="1" ht="32.25" customHeight="1">
      <c r="A58" s="182" t="s">
        <v>561</v>
      </c>
      <c r="B58" s="147"/>
      <c r="C58" s="147">
        <v>152</v>
      </c>
      <c r="D58" s="147">
        <v>901030000</v>
      </c>
      <c r="E58" s="147"/>
      <c r="F58" s="147">
        <v>152</v>
      </c>
      <c r="G58" s="151" t="s">
        <v>563</v>
      </c>
      <c r="H58" s="150">
        <f>J58+K58</f>
        <v>9039.6</v>
      </c>
      <c r="I58" s="144">
        <v>0</v>
      </c>
      <c r="J58" s="153">
        <v>9039.6</v>
      </c>
      <c r="K58" s="17">
        <v>0</v>
      </c>
      <c r="L58" s="108" t="s">
        <v>74</v>
      </c>
      <c r="M58" s="144" t="s">
        <v>74</v>
      </c>
      <c r="N58" s="108" t="s">
        <v>74</v>
      </c>
      <c r="O58" s="67"/>
    </row>
    <row r="59" spans="1:15" s="9" customFormat="1" ht="39" customHeight="1">
      <c r="A59" s="182" t="s">
        <v>562</v>
      </c>
      <c r="B59" s="147"/>
      <c r="C59" s="147">
        <v>152</v>
      </c>
      <c r="D59" s="147">
        <v>901490000</v>
      </c>
      <c r="E59" s="147"/>
      <c r="F59" s="147">
        <v>152</v>
      </c>
      <c r="G59" s="151" t="s">
        <v>564</v>
      </c>
      <c r="H59" s="150">
        <f t="shared" si="1"/>
        <v>12052.8</v>
      </c>
      <c r="I59" s="144">
        <v>0</v>
      </c>
      <c r="J59" s="153">
        <v>12052.8</v>
      </c>
      <c r="K59" s="17">
        <v>0</v>
      </c>
      <c r="L59" s="108" t="s">
        <v>74</v>
      </c>
      <c r="M59" s="144" t="s">
        <v>74</v>
      </c>
      <c r="N59" s="108" t="s">
        <v>74</v>
      </c>
      <c r="O59" s="67"/>
    </row>
    <row r="60" spans="1:15" s="40" customFormat="1" ht="15" customHeight="1">
      <c r="A60" s="182" t="s">
        <v>208</v>
      </c>
      <c r="B60" s="147">
        <v>160</v>
      </c>
      <c r="C60" s="147">
        <v>180</v>
      </c>
      <c r="D60" s="148" t="s">
        <v>536</v>
      </c>
      <c r="E60" s="147"/>
      <c r="F60" s="147">
        <v>180</v>
      </c>
      <c r="G60" s="149" t="s">
        <v>361</v>
      </c>
      <c r="H60" s="150">
        <f aca="true" t="shared" si="2" ref="H60:H68">M60</f>
        <v>0</v>
      </c>
      <c r="I60" s="147" t="s">
        <v>74</v>
      </c>
      <c r="J60" s="155" t="s">
        <v>74</v>
      </c>
      <c r="K60" s="43" t="s">
        <v>74</v>
      </c>
      <c r="L60" s="43" t="s">
        <v>74</v>
      </c>
      <c r="M60" s="150">
        <f>M61+M62</f>
        <v>0</v>
      </c>
      <c r="N60" s="135">
        <f>N61+N62</f>
        <v>0</v>
      </c>
      <c r="O60" s="68"/>
    </row>
    <row r="61" spans="1:15" s="40" customFormat="1" ht="15" customHeight="1">
      <c r="A61" s="186" t="s">
        <v>131</v>
      </c>
      <c r="B61" s="147"/>
      <c r="C61" s="147">
        <v>189</v>
      </c>
      <c r="D61" s="148" t="s">
        <v>536</v>
      </c>
      <c r="E61" s="147"/>
      <c r="F61" s="147">
        <v>189</v>
      </c>
      <c r="G61" s="149" t="s">
        <v>361</v>
      </c>
      <c r="H61" s="150">
        <f t="shared" si="2"/>
        <v>0</v>
      </c>
      <c r="I61" s="150">
        <v>0</v>
      </c>
      <c r="J61" s="150">
        <v>0</v>
      </c>
      <c r="K61" s="133">
        <v>0</v>
      </c>
      <c r="L61" s="134">
        <v>0</v>
      </c>
      <c r="M61" s="150">
        <v>0</v>
      </c>
      <c r="N61" s="135">
        <v>0</v>
      </c>
      <c r="O61" s="68"/>
    </row>
    <row r="62" spans="1:15" s="40" customFormat="1" ht="15" customHeight="1">
      <c r="A62" s="186" t="s">
        <v>132</v>
      </c>
      <c r="B62" s="147"/>
      <c r="C62" s="147">
        <v>189</v>
      </c>
      <c r="D62" s="148" t="s">
        <v>536</v>
      </c>
      <c r="E62" s="147"/>
      <c r="F62" s="147">
        <v>189</v>
      </c>
      <c r="G62" s="149" t="s">
        <v>361</v>
      </c>
      <c r="H62" s="150">
        <f t="shared" si="2"/>
        <v>0</v>
      </c>
      <c r="I62" s="150">
        <v>0</v>
      </c>
      <c r="J62" s="150">
        <v>0</v>
      </c>
      <c r="K62" s="133">
        <v>0</v>
      </c>
      <c r="L62" s="134">
        <v>0</v>
      </c>
      <c r="M62" s="150">
        <v>0</v>
      </c>
      <c r="N62" s="135">
        <v>0</v>
      </c>
      <c r="O62" s="68"/>
    </row>
    <row r="63" spans="1:15" s="40" customFormat="1" ht="15" customHeight="1">
      <c r="A63" s="182" t="s">
        <v>209</v>
      </c>
      <c r="B63" s="147">
        <v>180</v>
      </c>
      <c r="C63" s="147">
        <v>400</v>
      </c>
      <c r="D63" s="148" t="s">
        <v>536</v>
      </c>
      <c r="E63" s="147" t="s">
        <v>74</v>
      </c>
      <c r="F63" s="147">
        <v>400</v>
      </c>
      <c r="G63" s="149" t="s">
        <v>361</v>
      </c>
      <c r="H63" s="150">
        <f t="shared" si="2"/>
        <v>0</v>
      </c>
      <c r="I63" s="147" t="s">
        <v>74</v>
      </c>
      <c r="J63" s="155" t="s">
        <v>74</v>
      </c>
      <c r="K63" s="43" t="s">
        <v>74</v>
      </c>
      <c r="L63" s="43" t="s">
        <v>74</v>
      </c>
      <c r="M63" s="150">
        <f>M64+M65+M66+M68+M67</f>
        <v>0</v>
      </c>
      <c r="N63" s="43" t="s">
        <v>74</v>
      </c>
      <c r="O63" s="68"/>
    </row>
    <row r="64" spans="1:15" s="40" customFormat="1" ht="15" customHeight="1">
      <c r="A64" s="187" t="s">
        <v>372</v>
      </c>
      <c r="B64" s="147"/>
      <c r="C64" s="147">
        <v>410</v>
      </c>
      <c r="D64" s="148" t="s">
        <v>536</v>
      </c>
      <c r="E64" s="147"/>
      <c r="F64" s="147">
        <v>410</v>
      </c>
      <c r="G64" s="149" t="s">
        <v>361</v>
      </c>
      <c r="H64" s="150">
        <f t="shared" si="2"/>
        <v>0</v>
      </c>
      <c r="I64" s="150">
        <v>0</v>
      </c>
      <c r="J64" s="150">
        <v>0</v>
      </c>
      <c r="K64" s="133">
        <v>0</v>
      </c>
      <c r="L64" s="134">
        <v>0</v>
      </c>
      <c r="M64" s="150">
        <v>0</v>
      </c>
      <c r="N64" s="135">
        <v>0</v>
      </c>
      <c r="O64" s="68"/>
    </row>
    <row r="65" spans="1:15" s="40" customFormat="1" ht="15" customHeight="1">
      <c r="A65" s="187" t="s">
        <v>373</v>
      </c>
      <c r="B65" s="147"/>
      <c r="C65" s="147">
        <v>420</v>
      </c>
      <c r="D65" s="148" t="s">
        <v>536</v>
      </c>
      <c r="E65" s="147"/>
      <c r="F65" s="147">
        <v>420</v>
      </c>
      <c r="G65" s="149" t="s">
        <v>361</v>
      </c>
      <c r="H65" s="150">
        <f t="shared" si="2"/>
        <v>0</v>
      </c>
      <c r="I65" s="150">
        <v>0</v>
      </c>
      <c r="J65" s="150">
        <v>0</v>
      </c>
      <c r="K65" s="133">
        <v>0</v>
      </c>
      <c r="L65" s="134">
        <v>0</v>
      </c>
      <c r="M65" s="150">
        <v>0</v>
      </c>
      <c r="N65" s="135">
        <v>0</v>
      </c>
      <c r="O65" s="68"/>
    </row>
    <row r="66" spans="1:15" s="40" customFormat="1" ht="15" customHeight="1">
      <c r="A66" s="187" t="s">
        <v>374</v>
      </c>
      <c r="B66" s="147"/>
      <c r="C66" s="147">
        <v>430</v>
      </c>
      <c r="D66" s="148" t="s">
        <v>536</v>
      </c>
      <c r="E66" s="147"/>
      <c r="F66" s="147">
        <v>430</v>
      </c>
      <c r="G66" s="149" t="s">
        <v>361</v>
      </c>
      <c r="H66" s="150">
        <f t="shared" si="2"/>
        <v>0</v>
      </c>
      <c r="I66" s="150">
        <v>0</v>
      </c>
      <c r="J66" s="150">
        <v>0</v>
      </c>
      <c r="K66" s="133">
        <v>0</v>
      </c>
      <c r="L66" s="134">
        <v>0</v>
      </c>
      <c r="M66" s="150">
        <v>0</v>
      </c>
      <c r="N66" s="135">
        <v>0</v>
      </c>
      <c r="O66" s="68"/>
    </row>
    <row r="67" spans="1:15" s="41" customFormat="1" ht="15" customHeight="1">
      <c r="A67" s="187" t="s">
        <v>424</v>
      </c>
      <c r="B67" s="147"/>
      <c r="C67" s="147">
        <v>440</v>
      </c>
      <c r="D67" s="148" t="s">
        <v>536</v>
      </c>
      <c r="E67" s="147"/>
      <c r="F67" s="147">
        <v>440</v>
      </c>
      <c r="G67" s="149" t="s">
        <v>361</v>
      </c>
      <c r="H67" s="150">
        <f>M67</f>
        <v>0</v>
      </c>
      <c r="I67" s="150">
        <v>0</v>
      </c>
      <c r="J67" s="150">
        <v>0</v>
      </c>
      <c r="K67" s="133">
        <v>0</v>
      </c>
      <c r="L67" s="134">
        <v>0</v>
      </c>
      <c r="M67" s="150">
        <v>0</v>
      </c>
      <c r="N67" s="135">
        <v>0</v>
      </c>
      <c r="O67" s="70"/>
    </row>
    <row r="68" spans="1:15" s="40" customFormat="1" ht="15" customHeight="1">
      <c r="A68" s="187" t="s">
        <v>375</v>
      </c>
      <c r="B68" s="155"/>
      <c r="C68" s="155">
        <v>450</v>
      </c>
      <c r="D68" s="148" t="s">
        <v>536</v>
      </c>
      <c r="E68" s="155"/>
      <c r="F68" s="155">
        <v>450</v>
      </c>
      <c r="G68" s="156" t="s">
        <v>361</v>
      </c>
      <c r="H68" s="150">
        <f t="shared" si="2"/>
        <v>0</v>
      </c>
      <c r="I68" s="150">
        <v>0</v>
      </c>
      <c r="J68" s="150">
        <v>0</v>
      </c>
      <c r="K68" s="133">
        <v>0</v>
      </c>
      <c r="L68" s="134">
        <v>0</v>
      </c>
      <c r="M68" s="150">
        <v>0</v>
      </c>
      <c r="N68" s="135">
        <v>0</v>
      </c>
      <c r="O68" s="68"/>
    </row>
    <row r="69" spans="1:15" s="8" customFormat="1" ht="11.25" customHeight="1">
      <c r="A69" s="188" t="s">
        <v>44</v>
      </c>
      <c r="B69" s="164">
        <v>200</v>
      </c>
      <c r="C69" s="164"/>
      <c r="D69" s="164"/>
      <c r="E69" s="164"/>
      <c r="F69" s="165"/>
      <c r="G69" s="165"/>
      <c r="H69" s="166">
        <f>SUM(H71+H97+H109+H128)</f>
        <v>26752867.65</v>
      </c>
      <c r="I69" s="166">
        <f>SUM(I71+I109+I128)</f>
        <v>18028420.06</v>
      </c>
      <c r="J69" s="166">
        <f>J71+J97+J109+J123+J124+J128</f>
        <v>1225979.2899999998</v>
      </c>
      <c r="K69" s="137">
        <f>K71+K97+K109+K123+K124+K128</f>
        <v>0</v>
      </c>
      <c r="L69" s="137">
        <f>L71+L97+L109+L123+L124+L128</f>
        <v>0</v>
      </c>
      <c r="M69" s="166">
        <f>M71+M97+M109+M123+M124+M128</f>
        <v>7498468.3</v>
      </c>
      <c r="N69" s="137">
        <f>N71+N97+N109+N123+N124+N128</f>
        <v>0</v>
      </c>
      <c r="O69" s="66"/>
    </row>
    <row r="70" spans="1:15" s="8" customFormat="1" ht="13.5" customHeight="1">
      <c r="A70" s="189" t="s">
        <v>4</v>
      </c>
      <c r="B70" s="167"/>
      <c r="C70" s="167"/>
      <c r="D70" s="167"/>
      <c r="E70" s="167"/>
      <c r="F70" s="167"/>
      <c r="G70" s="168"/>
      <c r="H70" s="153"/>
      <c r="I70" s="153"/>
      <c r="J70" s="153"/>
      <c r="K70" s="138"/>
      <c r="L70" s="138"/>
      <c r="M70" s="171"/>
      <c r="N70" s="138"/>
      <c r="O70" s="66"/>
    </row>
    <row r="71" spans="1:15" s="8" customFormat="1" ht="13.5" customHeight="1">
      <c r="A71" s="189" t="s">
        <v>294</v>
      </c>
      <c r="B71" s="167">
        <v>210</v>
      </c>
      <c r="C71" s="167"/>
      <c r="D71" s="167"/>
      <c r="E71" s="167"/>
      <c r="F71" s="167"/>
      <c r="G71" s="168"/>
      <c r="H71" s="153">
        <f>H73</f>
        <v>15752758.18</v>
      </c>
      <c r="I71" s="153">
        <f aca="true" t="shared" si="3" ref="I71:N71">I73</f>
        <v>13354684.02</v>
      </c>
      <c r="J71" s="153">
        <f t="shared" si="3"/>
        <v>798827.56</v>
      </c>
      <c r="K71" s="139">
        <f t="shared" si="3"/>
        <v>0</v>
      </c>
      <c r="L71" s="139">
        <f t="shared" si="3"/>
        <v>0</v>
      </c>
      <c r="M71" s="153">
        <f t="shared" si="3"/>
        <v>1599246.5999999999</v>
      </c>
      <c r="N71" s="139">
        <f t="shared" si="3"/>
        <v>0</v>
      </c>
      <c r="O71" s="66"/>
    </row>
    <row r="72" spans="1:15" s="8" customFormat="1" ht="13.5" customHeight="1">
      <c r="A72" s="190" t="s">
        <v>3</v>
      </c>
      <c r="B72" s="155"/>
      <c r="C72" s="155"/>
      <c r="D72" s="155"/>
      <c r="E72" s="155"/>
      <c r="F72" s="155"/>
      <c r="G72" s="161"/>
      <c r="H72" s="150"/>
      <c r="I72" s="153"/>
      <c r="J72" s="153"/>
      <c r="K72" s="138"/>
      <c r="L72" s="138"/>
      <c r="M72" s="171"/>
      <c r="N72" s="138"/>
      <c r="O72" s="66"/>
    </row>
    <row r="73" spans="1:15" s="8" customFormat="1" ht="18" customHeight="1">
      <c r="A73" s="190" t="s">
        <v>295</v>
      </c>
      <c r="B73" s="155">
        <v>211</v>
      </c>
      <c r="C73" s="155"/>
      <c r="D73" s="155"/>
      <c r="E73" s="155"/>
      <c r="F73" s="155"/>
      <c r="G73" s="161"/>
      <c r="H73" s="153">
        <f>SUM(H75:H96)</f>
        <v>15752758.18</v>
      </c>
      <c r="I73" s="153">
        <f>SUM(I75:I96)</f>
        <v>13354684.02</v>
      </c>
      <c r="J73" s="153">
        <f>SUM(J75:J96)</f>
        <v>798827.56</v>
      </c>
      <c r="K73" s="139">
        <f>K79+K87+K89+K93</f>
        <v>0</v>
      </c>
      <c r="L73" s="139">
        <f>L79+L87+L89+L93</f>
        <v>0</v>
      </c>
      <c r="M73" s="153">
        <f>SUM(M75:M96)</f>
        <v>1599246.5999999999</v>
      </c>
      <c r="N73" s="139">
        <f>N79+N87+N89+N93</f>
        <v>0</v>
      </c>
      <c r="O73" s="66"/>
    </row>
    <row r="74" spans="1:15" s="8" customFormat="1" ht="16.5" customHeight="1">
      <c r="A74" s="190" t="s">
        <v>4</v>
      </c>
      <c r="B74" s="155"/>
      <c r="C74" s="155"/>
      <c r="D74" s="155"/>
      <c r="E74" s="155"/>
      <c r="F74" s="155"/>
      <c r="G74" s="161"/>
      <c r="H74" s="150"/>
      <c r="I74" s="153"/>
      <c r="J74" s="153"/>
      <c r="K74" s="138"/>
      <c r="L74" s="138"/>
      <c r="M74" s="171"/>
      <c r="N74" s="138"/>
      <c r="O74" s="66"/>
    </row>
    <row r="75" spans="1:15" s="8" customFormat="1" ht="15" customHeight="1">
      <c r="A75" s="190" t="s">
        <v>296</v>
      </c>
      <c r="B75" s="155"/>
      <c r="C75" s="155">
        <v>211</v>
      </c>
      <c r="D75" s="148" t="s">
        <v>537</v>
      </c>
      <c r="E75" s="147">
        <v>111</v>
      </c>
      <c r="F75" s="147">
        <v>211</v>
      </c>
      <c r="G75" s="152" t="s">
        <v>538</v>
      </c>
      <c r="H75" s="150">
        <f aca="true" t="shared" si="4" ref="H75:H96">I75+J75+K75+L75+M75+N75</f>
        <v>8164695.17</v>
      </c>
      <c r="I75" s="153">
        <v>8164695.17</v>
      </c>
      <c r="J75" s="153">
        <v>0</v>
      </c>
      <c r="K75" s="138">
        <v>0</v>
      </c>
      <c r="L75" s="138">
        <v>0</v>
      </c>
      <c r="M75" s="171">
        <v>0</v>
      </c>
      <c r="N75" s="138">
        <v>0</v>
      </c>
      <c r="O75" s="66"/>
    </row>
    <row r="76" spans="1:15" s="8" customFormat="1" ht="15" customHeight="1">
      <c r="A76" s="190" t="s">
        <v>296</v>
      </c>
      <c r="B76" s="155"/>
      <c r="C76" s="155">
        <v>266</v>
      </c>
      <c r="D76" s="148" t="s">
        <v>537</v>
      </c>
      <c r="E76" s="147">
        <v>111</v>
      </c>
      <c r="F76" s="147">
        <v>266</v>
      </c>
      <c r="G76" s="152" t="s">
        <v>538</v>
      </c>
      <c r="H76" s="150">
        <f t="shared" si="4"/>
        <v>120000</v>
      </c>
      <c r="I76" s="153">
        <v>120000</v>
      </c>
      <c r="J76" s="153">
        <v>0</v>
      </c>
      <c r="K76" s="138">
        <v>0</v>
      </c>
      <c r="L76" s="138">
        <v>0</v>
      </c>
      <c r="M76" s="171">
        <v>0</v>
      </c>
      <c r="N76" s="138">
        <v>0</v>
      </c>
      <c r="O76" s="66"/>
    </row>
    <row r="77" spans="1:15" s="8" customFormat="1" ht="15" customHeight="1">
      <c r="A77" s="190" t="s">
        <v>296</v>
      </c>
      <c r="B77" s="155"/>
      <c r="C77" s="155">
        <v>211</v>
      </c>
      <c r="D77" s="148" t="s">
        <v>537</v>
      </c>
      <c r="E77" s="147">
        <v>111</v>
      </c>
      <c r="F77" s="147">
        <v>211</v>
      </c>
      <c r="G77" s="152" t="s">
        <v>539</v>
      </c>
      <c r="H77" s="150">
        <f t="shared" si="4"/>
        <v>1951335.52</v>
      </c>
      <c r="I77" s="153">
        <v>1951335.52</v>
      </c>
      <c r="J77" s="153">
        <v>0</v>
      </c>
      <c r="K77" s="138">
        <v>0</v>
      </c>
      <c r="L77" s="138">
        <v>0</v>
      </c>
      <c r="M77" s="171">
        <v>0</v>
      </c>
      <c r="N77" s="138">
        <v>0</v>
      </c>
      <c r="O77" s="66"/>
    </row>
    <row r="78" spans="1:15" s="8" customFormat="1" ht="15" customHeight="1">
      <c r="A78" s="190" t="s">
        <v>296</v>
      </c>
      <c r="B78" s="155"/>
      <c r="C78" s="155">
        <v>266</v>
      </c>
      <c r="D78" s="148" t="s">
        <v>537</v>
      </c>
      <c r="E78" s="147">
        <v>111</v>
      </c>
      <c r="F78" s="147">
        <v>266</v>
      </c>
      <c r="G78" s="152" t="s">
        <v>539</v>
      </c>
      <c r="H78" s="150">
        <f t="shared" si="4"/>
        <v>20000</v>
      </c>
      <c r="I78" s="153">
        <v>20000</v>
      </c>
      <c r="J78" s="153">
        <v>0</v>
      </c>
      <c r="K78" s="138">
        <v>0</v>
      </c>
      <c r="L78" s="138">
        <v>0</v>
      </c>
      <c r="M78" s="171">
        <v>0</v>
      </c>
      <c r="N78" s="138">
        <v>0</v>
      </c>
      <c r="O78" s="66"/>
    </row>
    <row r="79" spans="1:15" s="8" customFormat="1" ht="15" customHeight="1">
      <c r="A79" s="190" t="s">
        <v>296</v>
      </c>
      <c r="B79" s="155"/>
      <c r="C79" s="147">
        <v>211</v>
      </c>
      <c r="D79" s="169" t="s">
        <v>536</v>
      </c>
      <c r="E79" s="147">
        <v>111</v>
      </c>
      <c r="F79" s="147">
        <v>211</v>
      </c>
      <c r="G79" s="149" t="s">
        <v>545</v>
      </c>
      <c r="H79" s="150">
        <f t="shared" si="4"/>
        <v>1220299.91</v>
      </c>
      <c r="I79" s="153">
        <v>0</v>
      </c>
      <c r="J79" s="153">
        <v>0</v>
      </c>
      <c r="K79" s="138">
        <v>0</v>
      </c>
      <c r="L79" s="138">
        <v>0</v>
      </c>
      <c r="M79" s="171">
        <v>1220299.91</v>
      </c>
      <c r="N79" s="138">
        <v>0</v>
      </c>
      <c r="O79" s="66"/>
    </row>
    <row r="80" spans="1:15" s="8" customFormat="1" ht="15" customHeight="1">
      <c r="A80" s="190" t="s">
        <v>296</v>
      </c>
      <c r="B80" s="155"/>
      <c r="C80" s="147">
        <v>266</v>
      </c>
      <c r="D80" s="169" t="s">
        <v>536</v>
      </c>
      <c r="E80" s="147">
        <v>111</v>
      </c>
      <c r="F80" s="147">
        <v>266</v>
      </c>
      <c r="G80" s="149" t="s">
        <v>545</v>
      </c>
      <c r="H80" s="150">
        <f t="shared" si="4"/>
        <v>8000</v>
      </c>
      <c r="I80" s="153">
        <v>0</v>
      </c>
      <c r="J80" s="153">
        <v>0</v>
      </c>
      <c r="K80" s="138">
        <v>0</v>
      </c>
      <c r="L80" s="138">
        <v>0</v>
      </c>
      <c r="M80" s="171">
        <v>8000</v>
      </c>
      <c r="N80" s="138">
        <v>0</v>
      </c>
      <c r="O80" s="66"/>
    </row>
    <row r="81" spans="1:15" s="8" customFormat="1" ht="15" customHeight="1">
      <c r="A81" s="190" t="s">
        <v>296</v>
      </c>
      <c r="B81" s="155"/>
      <c r="C81" s="155">
        <v>211</v>
      </c>
      <c r="D81" s="147">
        <v>901480000</v>
      </c>
      <c r="E81" s="155">
        <v>111</v>
      </c>
      <c r="F81" s="155">
        <v>211</v>
      </c>
      <c r="G81" s="151" t="s">
        <v>539</v>
      </c>
      <c r="H81" s="150">
        <f t="shared" si="4"/>
        <v>346052.28</v>
      </c>
      <c r="I81" s="153">
        <v>0</v>
      </c>
      <c r="J81" s="153">
        <v>346052.28</v>
      </c>
      <c r="K81" s="138">
        <v>0</v>
      </c>
      <c r="L81" s="138">
        <v>0</v>
      </c>
      <c r="M81" s="171">
        <v>0</v>
      </c>
      <c r="N81" s="138">
        <v>0</v>
      </c>
      <c r="O81" s="66"/>
    </row>
    <row r="82" spans="1:15" s="8" customFormat="1" ht="15" customHeight="1">
      <c r="A82" s="190" t="s">
        <v>296</v>
      </c>
      <c r="B82" s="155"/>
      <c r="C82" s="155">
        <v>266</v>
      </c>
      <c r="D82" s="147">
        <v>901480000</v>
      </c>
      <c r="E82" s="155">
        <v>111</v>
      </c>
      <c r="F82" s="155">
        <v>266</v>
      </c>
      <c r="G82" s="151" t="s">
        <v>539</v>
      </c>
      <c r="H82" s="150">
        <f t="shared" si="4"/>
        <v>5000</v>
      </c>
      <c r="I82" s="153">
        <v>0</v>
      </c>
      <c r="J82" s="153">
        <v>5000</v>
      </c>
      <c r="K82" s="138">
        <v>0</v>
      </c>
      <c r="L82" s="138">
        <v>0</v>
      </c>
      <c r="M82" s="171">
        <v>0</v>
      </c>
      <c r="N82" s="138">
        <v>0</v>
      </c>
      <c r="O82" s="66"/>
    </row>
    <row r="83" spans="1:15" s="8" customFormat="1" ht="15" customHeight="1">
      <c r="A83" s="190" t="s">
        <v>296</v>
      </c>
      <c r="B83" s="155"/>
      <c r="C83" s="155">
        <v>211</v>
      </c>
      <c r="D83" s="147">
        <v>901160000</v>
      </c>
      <c r="E83" s="155">
        <v>111</v>
      </c>
      <c r="F83" s="155">
        <v>211</v>
      </c>
      <c r="G83" s="151" t="s">
        <v>539</v>
      </c>
      <c r="H83" s="150">
        <f t="shared" si="4"/>
        <v>94268.13</v>
      </c>
      <c r="I83" s="153">
        <v>0</v>
      </c>
      <c r="J83" s="153">
        <v>94268.13</v>
      </c>
      <c r="K83" s="138">
        <v>0</v>
      </c>
      <c r="L83" s="138">
        <v>0</v>
      </c>
      <c r="M83" s="171">
        <v>0</v>
      </c>
      <c r="N83" s="138">
        <v>0</v>
      </c>
      <c r="O83" s="66"/>
    </row>
    <row r="84" spans="1:15" s="8" customFormat="1" ht="15" customHeight="1">
      <c r="A84" s="190" t="s">
        <v>296</v>
      </c>
      <c r="B84" s="155"/>
      <c r="C84" s="155">
        <v>266</v>
      </c>
      <c r="D84" s="147">
        <v>901160000</v>
      </c>
      <c r="E84" s="155">
        <v>111</v>
      </c>
      <c r="F84" s="155">
        <v>266</v>
      </c>
      <c r="G84" s="151" t="s">
        <v>539</v>
      </c>
      <c r="H84" s="150">
        <f t="shared" si="4"/>
        <v>2000</v>
      </c>
      <c r="I84" s="153">
        <v>0</v>
      </c>
      <c r="J84" s="153">
        <v>2000</v>
      </c>
      <c r="K84" s="138">
        <v>0</v>
      </c>
      <c r="L84" s="138">
        <v>0</v>
      </c>
      <c r="M84" s="171">
        <v>0</v>
      </c>
      <c r="N84" s="138">
        <v>0</v>
      </c>
      <c r="O84" s="66"/>
    </row>
    <row r="85" spans="1:15" s="8" customFormat="1" ht="15" customHeight="1">
      <c r="A85" s="190" t="s">
        <v>296</v>
      </c>
      <c r="B85" s="155"/>
      <c r="C85" s="155">
        <v>211</v>
      </c>
      <c r="D85" s="147">
        <v>901830000</v>
      </c>
      <c r="E85" s="155">
        <v>111</v>
      </c>
      <c r="F85" s="155">
        <v>211</v>
      </c>
      <c r="G85" s="151" t="s">
        <v>539</v>
      </c>
      <c r="H85" s="150">
        <f t="shared" si="4"/>
        <v>88414.03</v>
      </c>
      <c r="I85" s="153">
        <v>0</v>
      </c>
      <c r="J85" s="153">
        <v>88414.03</v>
      </c>
      <c r="K85" s="138">
        <v>0</v>
      </c>
      <c r="L85" s="138">
        <v>0</v>
      </c>
      <c r="M85" s="171">
        <v>0</v>
      </c>
      <c r="N85" s="138">
        <v>0</v>
      </c>
      <c r="O85" s="66"/>
    </row>
    <row r="86" spans="1:15" s="8" customFormat="1" ht="15" customHeight="1">
      <c r="A86" s="190" t="s">
        <v>296</v>
      </c>
      <c r="B86" s="155"/>
      <c r="C86" s="155">
        <v>266</v>
      </c>
      <c r="D86" s="147">
        <v>901830000</v>
      </c>
      <c r="E86" s="155">
        <v>111</v>
      </c>
      <c r="F86" s="155">
        <v>266</v>
      </c>
      <c r="G86" s="151" t="s">
        <v>539</v>
      </c>
      <c r="H86" s="150">
        <f t="shared" si="4"/>
        <v>1000</v>
      </c>
      <c r="I86" s="153">
        <v>0</v>
      </c>
      <c r="J86" s="153">
        <v>1000</v>
      </c>
      <c r="K86" s="138">
        <v>0</v>
      </c>
      <c r="L86" s="138">
        <v>0</v>
      </c>
      <c r="M86" s="171">
        <v>0</v>
      </c>
      <c r="N86" s="138">
        <v>0</v>
      </c>
      <c r="O86" s="66"/>
    </row>
    <row r="87" spans="1:15" s="8" customFormat="1" ht="15" customHeight="1">
      <c r="A87" s="190" t="s">
        <v>297</v>
      </c>
      <c r="B87" s="155"/>
      <c r="C87" s="155">
        <v>211</v>
      </c>
      <c r="D87" s="155"/>
      <c r="E87" s="155">
        <v>111</v>
      </c>
      <c r="F87" s="155">
        <v>211</v>
      </c>
      <c r="G87" s="161"/>
      <c r="H87" s="150">
        <f t="shared" si="4"/>
        <v>0</v>
      </c>
      <c r="I87" s="153">
        <v>0</v>
      </c>
      <c r="J87" s="153">
        <v>0</v>
      </c>
      <c r="K87" s="138">
        <v>0</v>
      </c>
      <c r="L87" s="138">
        <v>0</v>
      </c>
      <c r="M87" s="171">
        <v>0</v>
      </c>
      <c r="N87" s="138">
        <v>0</v>
      </c>
      <c r="O87" s="66"/>
    </row>
    <row r="88" spans="1:15" s="8" customFormat="1" ht="54.75" customHeight="1">
      <c r="A88" s="190" t="s">
        <v>298</v>
      </c>
      <c r="B88" s="155"/>
      <c r="C88" s="147">
        <v>266</v>
      </c>
      <c r="D88" s="148" t="s">
        <v>537</v>
      </c>
      <c r="E88" s="147">
        <v>112</v>
      </c>
      <c r="F88" s="147">
        <v>266</v>
      </c>
      <c r="G88" s="152" t="s">
        <v>538</v>
      </c>
      <c r="H88" s="150">
        <f>I88+J88+K88+L88+M88+N88</f>
        <v>778.3</v>
      </c>
      <c r="I88" s="153">
        <v>778.3</v>
      </c>
      <c r="J88" s="153">
        <v>0</v>
      </c>
      <c r="K88" s="138">
        <v>0</v>
      </c>
      <c r="L88" s="138">
        <v>0</v>
      </c>
      <c r="M88" s="171">
        <v>0</v>
      </c>
      <c r="N88" s="138">
        <v>0</v>
      </c>
      <c r="O88" s="66"/>
    </row>
    <row r="89" spans="1:15" s="8" customFormat="1" ht="54" customHeight="1">
      <c r="A89" s="190" t="s">
        <v>298</v>
      </c>
      <c r="B89" s="155"/>
      <c r="C89" s="147">
        <v>266</v>
      </c>
      <c r="D89" s="148" t="s">
        <v>537</v>
      </c>
      <c r="E89" s="147">
        <v>112</v>
      </c>
      <c r="F89" s="147">
        <v>266</v>
      </c>
      <c r="G89" s="152" t="s">
        <v>539</v>
      </c>
      <c r="H89" s="150">
        <f t="shared" si="4"/>
        <v>555</v>
      </c>
      <c r="I89" s="153">
        <v>555</v>
      </c>
      <c r="J89" s="153">
        <v>0</v>
      </c>
      <c r="K89" s="138">
        <v>0</v>
      </c>
      <c r="L89" s="138">
        <v>0</v>
      </c>
      <c r="M89" s="171">
        <v>0</v>
      </c>
      <c r="N89" s="138">
        <v>0</v>
      </c>
      <c r="O89" s="66"/>
    </row>
    <row r="90" spans="1:15" s="8" customFormat="1" ht="25.5" customHeight="1">
      <c r="A90" s="190" t="s">
        <v>516</v>
      </c>
      <c r="B90" s="155"/>
      <c r="C90" s="147">
        <v>266</v>
      </c>
      <c r="D90" s="147">
        <v>901480000</v>
      </c>
      <c r="E90" s="147">
        <v>112</v>
      </c>
      <c r="F90" s="147">
        <v>266</v>
      </c>
      <c r="G90" s="151" t="s">
        <v>539</v>
      </c>
      <c r="H90" s="150">
        <f t="shared" si="4"/>
        <v>100000</v>
      </c>
      <c r="I90" s="153">
        <v>0</v>
      </c>
      <c r="J90" s="153">
        <v>100000</v>
      </c>
      <c r="K90" s="138">
        <v>0</v>
      </c>
      <c r="L90" s="138">
        <v>0</v>
      </c>
      <c r="M90" s="171">
        <v>0</v>
      </c>
      <c r="N90" s="138">
        <v>0</v>
      </c>
      <c r="O90" s="66"/>
    </row>
    <row r="91" spans="1:15" s="8" customFormat="1" ht="16.5" customHeight="1">
      <c r="A91" s="190" t="s">
        <v>299</v>
      </c>
      <c r="B91" s="155"/>
      <c r="C91" s="147">
        <v>213</v>
      </c>
      <c r="D91" s="148" t="s">
        <v>537</v>
      </c>
      <c r="E91" s="147">
        <v>119</v>
      </c>
      <c r="F91" s="147">
        <v>213</v>
      </c>
      <c r="G91" s="152" t="s">
        <v>538</v>
      </c>
      <c r="H91" s="150">
        <f t="shared" si="4"/>
        <v>2501977.57</v>
      </c>
      <c r="I91" s="153">
        <v>2501977.57</v>
      </c>
      <c r="J91" s="153">
        <v>0</v>
      </c>
      <c r="K91" s="138">
        <v>0</v>
      </c>
      <c r="L91" s="138">
        <v>0</v>
      </c>
      <c r="M91" s="171">
        <v>0</v>
      </c>
      <c r="N91" s="138">
        <v>0</v>
      </c>
      <c r="O91" s="66"/>
    </row>
    <row r="92" spans="1:15" s="8" customFormat="1" ht="16.5" customHeight="1">
      <c r="A92" s="190" t="s">
        <v>299</v>
      </c>
      <c r="B92" s="155"/>
      <c r="C92" s="155">
        <v>213</v>
      </c>
      <c r="D92" s="148" t="s">
        <v>537</v>
      </c>
      <c r="E92" s="147">
        <v>119</v>
      </c>
      <c r="F92" s="147">
        <v>213</v>
      </c>
      <c r="G92" s="152" t="s">
        <v>539</v>
      </c>
      <c r="H92" s="150">
        <f t="shared" si="4"/>
        <v>595342.46</v>
      </c>
      <c r="I92" s="153">
        <v>595342.46</v>
      </c>
      <c r="J92" s="153">
        <v>0</v>
      </c>
      <c r="K92" s="138">
        <v>0</v>
      </c>
      <c r="L92" s="138">
        <v>0</v>
      </c>
      <c r="M92" s="171">
        <v>0</v>
      </c>
      <c r="N92" s="138">
        <v>0</v>
      </c>
      <c r="O92" s="66"/>
    </row>
    <row r="93" spans="1:15" s="8" customFormat="1" ht="16.5" customHeight="1">
      <c r="A93" s="190" t="s">
        <v>299</v>
      </c>
      <c r="B93" s="155"/>
      <c r="C93" s="155">
        <v>213</v>
      </c>
      <c r="D93" s="169" t="s">
        <v>536</v>
      </c>
      <c r="E93" s="147">
        <v>119</v>
      </c>
      <c r="F93" s="147">
        <v>213</v>
      </c>
      <c r="G93" s="149" t="s">
        <v>545</v>
      </c>
      <c r="H93" s="150">
        <f t="shared" si="4"/>
        <v>370946.69</v>
      </c>
      <c r="I93" s="153">
        <v>0</v>
      </c>
      <c r="J93" s="153">
        <v>0</v>
      </c>
      <c r="K93" s="138">
        <v>0</v>
      </c>
      <c r="L93" s="138">
        <v>0</v>
      </c>
      <c r="M93" s="171">
        <v>370946.69</v>
      </c>
      <c r="N93" s="138">
        <v>0</v>
      </c>
      <c r="O93" s="66"/>
    </row>
    <row r="94" spans="1:15" s="8" customFormat="1" ht="16.5" customHeight="1">
      <c r="A94" s="190" t="s">
        <v>299</v>
      </c>
      <c r="B94" s="155"/>
      <c r="C94" s="147">
        <v>213</v>
      </c>
      <c r="D94" s="147">
        <v>901480000</v>
      </c>
      <c r="E94" s="147">
        <v>119</v>
      </c>
      <c r="F94" s="147">
        <v>213</v>
      </c>
      <c r="G94" s="151" t="s">
        <v>539</v>
      </c>
      <c r="H94" s="150">
        <f t="shared" si="4"/>
        <v>106017.12</v>
      </c>
      <c r="I94" s="153">
        <v>0</v>
      </c>
      <c r="J94" s="153">
        <v>106017.12</v>
      </c>
      <c r="K94" s="138">
        <v>0</v>
      </c>
      <c r="L94" s="138">
        <v>0</v>
      </c>
      <c r="M94" s="171">
        <v>0</v>
      </c>
      <c r="N94" s="138">
        <v>0</v>
      </c>
      <c r="O94" s="66"/>
    </row>
    <row r="95" spans="1:15" s="8" customFormat="1" ht="16.5" customHeight="1">
      <c r="A95" s="190" t="s">
        <v>299</v>
      </c>
      <c r="B95" s="155"/>
      <c r="C95" s="147">
        <v>213</v>
      </c>
      <c r="D95" s="147">
        <v>901160000</v>
      </c>
      <c r="E95" s="147">
        <v>119</v>
      </c>
      <c r="F95" s="147">
        <v>213</v>
      </c>
      <c r="G95" s="151" t="s">
        <v>539</v>
      </c>
      <c r="H95" s="150">
        <f t="shared" si="4"/>
        <v>29072.97</v>
      </c>
      <c r="I95" s="153">
        <v>0</v>
      </c>
      <c r="J95" s="153">
        <v>29072.97</v>
      </c>
      <c r="K95" s="138">
        <v>0</v>
      </c>
      <c r="L95" s="138">
        <v>0</v>
      </c>
      <c r="M95" s="171">
        <v>0</v>
      </c>
      <c r="N95" s="138">
        <v>0</v>
      </c>
      <c r="O95" s="66"/>
    </row>
    <row r="96" spans="1:15" s="8" customFormat="1" ht="16.5" customHeight="1">
      <c r="A96" s="190" t="s">
        <v>299</v>
      </c>
      <c r="B96" s="155"/>
      <c r="C96" s="147">
        <v>213</v>
      </c>
      <c r="D96" s="147">
        <v>901830000</v>
      </c>
      <c r="E96" s="147">
        <v>119</v>
      </c>
      <c r="F96" s="147">
        <v>213</v>
      </c>
      <c r="G96" s="151" t="s">
        <v>539</v>
      </c>
      <c r="H96" s="150">
        <f t="shared" si="4"/>
        <v>27003.03</v>
      </c>
      <c r="I96" s="153">
        <v>0</v>
      </c>
      <c r="J96" s="153">
        <v>27003.03</v>
      </c>
      <c r="K96" s="138">
        <v>0</v>
      </c>
      <c r="L96" s="138">
        <v>0</v>
      </c>
      <c r="M96" s="171">
        <v>0</v>
      </c>
      <c r="N96" s="138">
        <v>0</v>
      </c>
      <c r="O96" s="66"/>
    </row>
    <row r="97" spans="1:15" s="8" customFormat="1" ht="19.5" customHeight="1">
      <c r="A97" s="190" t="s">
        <v>397</v>
      </c>
      <c r="B97" s="155">
        <v>220</v>
      </c>
      <c r="C97" s="155"/>
      <c r="D97" s="155"/>
      <c r="E97" s="155"/>
      <c r="F97" s="155"/>
      <c r="G97" s="155"/>
      <c r="H97" s="170">
        <f>H99+H100+H106+H107+H108</f>
        <v>265947.31999999995</v>
      </c>
      <c r="I97" s="171">
        <f aca="true" t="shared" si="5" ref="I97:N97">I99+I100+I106+I107+I108</f>
        <v>0</v>
      </c>
      <c r="J97" s="171">
        <f t="shared" si="5"/>
        <v>265947.31999999995</v>
      </c>
      <c r="K97" s="138">
        <f t="shared" si="5"/>
        <v>0</v>
      </c>
      <c r="L97" s="138">
        <f t="shared" si="5"/>
        <v>0</v>
      </c>
      <c r="M97" s="171">
        <f t="shared" si="5"/>
        <v>0</v>
      </c>
      <c r="N97" s="138">
        <f t="shared" si="5"/>
        <v>0</v>
      </c>
      <c r="O97" s="66"/>
    </row>
    <row r="98" spans="1:15" s="8" customFormat="1" ht="13.5" customHeight="1">
      <c r="A98" s="190" t="s">
        <v>3</v>
      </c>
      <c r="B98" s="155"/>
      <c r="C98" s="155"/>
      <c r="D98" s="155"/>
      <c r="E98" s="155"/>
      <c r="F98" s="155"/>
      <c r="G98" s="161"/>
      <c r="H98" s="150"/>
      <c r="I98" s="153"/>
      <c r="J98" s="153"/>
      <c r="K98" s="138"/>
      <c r="L98" s="138"/>
      <c r="M98" s="171"/>
      <c r="N98" s="138"/>
      <c r="O98" s="66"/>
    </row>
    <row r="99" spans="1:15" s="8" customFormat="1" ht="39" customHeight="1">
      <c r="A99" s="191" t="s">
        <v>300</v>
      </c>
      <c r="B99" s="172"/>
      <c r="C99" s="173">
        <v>262</v>
      </c>
      <c r="D99" s="147">
        <v>901140000</v>
      </c>
      <c r="E99" s="174">
        <v>321</v>
      </c>
      <c r="F99" s="173">
        <v>262</v>
      </c>
      <c r="G99" s="151" t="s">
        <v>539</v>
      </c>
      <c r="H99" s="150">
        <f aca="true" t="shared" si="6" ref="H99:H108">I99+J99+K99+L99+M99+N99</f>
        <v>13862</v>
      </c>
      <c r="I99" s="153">
        <v>0</v>
      </c>
      <c r="J99" s="153">
        <v>13862</v>
      </c>
      <c r="K99" s="138">
        <v>0</v>
      </c>
      <c r="L99" s="138">
        <v>0</v>
      </c>
      <c r="M99" s="171">
        <v>0</v>
      </c>
      <c r="N99" s="138">
        <v>0</v>
      </c>
      <c r="O99" s="66"/>
    </row>
    <row r="100" spans="1:15" s="8" customFormat="1" ht="26.25" customHeight="1">
      <c r="A100" s="187" t="s">
        <v>39</v>
      </c>
      <c r="B100" s="155"/>
      <c r="C100" s="147">
        <v>263</v>
      </c>
      <c r="D100" s="147"/>
      <c r="E100" s="147">
        <v>323</v>
      </c>
      <c r="F100" s="147">
        <v>263</v>
      </c>
      <c r="G100" s="161"/>
      <c r="H100" s="150">
        <f t="shared" si="6"/>
        <v>252085.31999999998</v>
      </c>
      <c r="I100" s="153">
        <v>0</v>
      </c>
      <c r="J100" s="153">
        <f>SUM(J101:J105)</f>
        <v>252085.31999999998</v>
      </c>
      <c r="K100" s="138">
        <v>0</v>
      </c>
      <c r="L100" s="138">
        <v>0</v>
      </c>
      <c r="M100" s="171">
        <v>0</v>
      </c>
      <c r="N100" s="138">
        <v>0</v>
      </c>
      <c r="O100" s="66"/>
    </row>
    <row r="101" spans="1:15" s="8" customFormat="1" ht="25.5" customHeight="1">
      <c r="A101" s="182" t="s">
        <v>496</v>
      </c>
      <c r="B101" s="155"/>
      <c r="C101" s="147">
        <v>263</v>
      </c>
      <c r="D101" s="147">
        <v>901140000</v>
      </c>
      <c r="E101" s="147">
        <v>323</v>
      </c>
      <c r="F101" s="147">
        <v>263</v>
      </c>
      <c r="G101" s="151" t="s">
        <v>539</v>
      </c>
      <c r="H101" s="150">
        <f t="shared" si="6"/>
        <v>57544.92</v>
      </c>
      <c r="I101" s="153">
        <v>0</v>
      </c>
      <c r="J101" s="153">
        <v>57544.92</v>
      </c>
      <c r="K101" s="138">
        <v>0</v>
      </c>
      <c r="L101" s="138">
        <v>0</v>
      </c>
      <c r="M101" s="171">
        <v>0</v>
      </c>
      <c r="N101" s="138">
        <v>0</v>
      </c>
      <c r="O101" s="66"/>
    </row>
    <row r="102" spans="1:15" s="8" customFormat="1" ht="26.25" customHeight="1">
      <c r="A102" s="182" t="s">
        <v>500</v>
      </c>
      <c r="B102" s="155"/>
      <c r="C102" s="147">
        <v>263</v>
      </c>
      <c r="D102" s="147">
        <v>901150000</v>
      </c>
      <c r="E102" s="147">
        <v>323</v>
      </c>
      <c r="F102" s="147">
        <v>263</v>
      </c>
      <c r="G102" s="151" t="s">
        <v>539</v>
      </c>
      <c r="H102" s="150">
        <f t="shared" si="6"/>
        <v>67915</v>
      </c>
      <c r="I102" s="153">
        <v>0</v>
      </c>
      <c r="J102" s="153">
        <v>67915</v>
      </c>
      <c r="K102" s="138">
        <v>0</v>
      </c>
      <c r="L102" s="138">
        <v>0</v>
      </c>
      <c r="M102" s="171">
        <v>0</v>
      </c>
      <c r="N102" s="138">
        <v>0</v>
      </c>
      <c r="O102" s="66"/>
    </row>
    <row r="103" spans="1:15" s="8" customFormat="1" ht="39.75" customHeight="1">
      <c r="A103" s="182" t="s">
        <v>239</v>
      </c>
      <c r="B103" s="155"/>
      <c r="C103" s="147">
        <v>263</v>
      </c>
      <c r="D103" s="163">
        <v>901210000</v>
      </c>
      <c r="E103" s="147">
        <v>323</v>
      </c>
      <c r="F103" s="147">
        <v>263</v>
      </c>
      <c r="G103" s="149" t="s">
        <v>501</v>
      </c>
      <c r="H103" s="150">
        <f t="shared" si="6"/>
        <v>105533</v>
      </c>
      <c r="I103" s="153">
        <v>0</v>
      </c>
      <c r="J103" s="153">
        <v>105533</v>
      </c>
      <c r="K103" s="138">
        <v>0</v>
      </c>
      <c r="L103" s="138">
        <v>0</v>
      </c>
      <c r="M103" s="171">
        <v>0</v>
      </c>
      <c r="N103" s="138">
        <v>0</v>
      </c>
      <c r="O103" s="66"/>
    </row>
    <row r="104" spans="1:15" s="8" customFormat="1" ht="27.75" customHeight="1">
      <c r="A104" s="182" t="s">
        <v>561</v>
      </c>
      <c r="B104" s="147"/>
      <c r="C104" s="147">
        <v>267</v>
      </c>
      <c r="D104" s="147">
        <v>901030000</v>
      </c>
      <c r="E104" s="147">
        <v>112</v>
      </c>
      <c r="F104" s="147">
        <v>267</v>
      </c>
      <c r="G104" s="151" t="s">
        <v>563</v>
      </c>
      <c r="H104" s="150">
        <f t="shared" si="6"/>
        <v>9039.6</v>
      </c>
      <c r="I104" s="153">
        <v>0</v>
      </c>
      <c r="J104" s="153">
        <v>9039.6</v>
      </c>
      <c r="K104" s="138">
        <v>0</v>
      </c>
      <c r="L104" s="138">
        <v>0</v>
      </c>
      <c r="M104" s="171">
        <v>0</v>
      </c>
      <c r="N104" s="138">
        <v>0</v>
      </c>
      <c r="O104" s="66"/>
    </row>
    <row r="105" spans="1:15" s="8" customFormat="1" ht="38.25" customHeight="1">
      <c r="A105" s="182" t="s">
        <v>562</v>
      </c>
      <c r="B105" s="147"/>
      <c r="C105" s="147">
        <v>267</v>
      </c>
      <c r="D105" s="147">
        <v>901490000</v>
      </c>
      <c r="E105" s="147">
        <v>112</v>
      </c>
      <c r="F105" s="147">
        <v>267</v>
      </c>
      <c r="G105" s="151" t="s">
        <v>564</v>
      </c>
      <c r="H105" s="150">
        <f t="shared" si="6"/>
        <v>12052.8</v>
      </c>
      <c r="I105" s="153">
        <v>0</v>
      </c>
      <c r="J105" s="153">
        <v>12052.8</v>
      </c>
      <c r="K105" s="138">
        <v>0</v>
      </c>
      <c r="L105" s="138">
        <v>0</v>
      </c>
      <c r="M105" s="171">
        <v>0</v>
      </c>
      <c r="N105" s="138">
        <v>0</v>
      </c>
      <c r="O105" s="66"/>
    </row>
    <row r="106" spans="1:15" s="8" customFormat="1" ht="16.5" customHeight="1">
      <c r="A106" s="187" t="s">
        <v>301</v>
      </c>
      <c r="B106" s="155"/>
      <c r="C106" s="155"/>
      <c r="D106" s="155"/>
      <c r="E106" s="155"/>
      <c r="F106" s="155"/>
      <c r="G106" s="161"/>
      <c r="H106" s="150">
        <f t="shared" si="6"/>
        <v>0</v>
      </c>
      <c r="I106" s="153">
        <v>0</v>
      </c>
      <c r="J106" s="153">
        <v>0</v>
      </c>
      <c r="K106" s="138">
        <v>0</v>
      </c>
      <c r="L106" s="138">
        <v>0</v>
      </c>
      <c r="M106" s="171">
        <v>0</v>
      </c>
      <c r="N106" s="138">
        <v>0</v>
      </c>
      <c r="O106" s="66"/>
    </row>
    <row r="107" spans="1:15" s="8" customFormat="1" ht="16.5" customHeight="1">
      <c r="A107" s="187" t="s">
        <v>302</v>
      </c>
      <c r="B107" s="155"/>
      <c r="C107" s="155">
        <v>290</v>
      </c>
      <c r="D107" s="155"/>
      <c r="E107" s="155">
        <v>350</v>
      </c>
      <c r="F107" s="155">
        <v>290</v>
      </c>
      <c r="G107" s="161"/>
      <c r="H107" s="150">
        <f t="shared" si="6"/>
        <v>0</v>
      </c>
      <c r="I107" s="153">
        <v>0</v>
      </c>
      <c r="J107" s="153">
        <v>0</v>
      </c>
      <c r="K107" s="138">
        <v>0</v>
      </c>
      <c r="L107" s="138">
        <v>0</v>
      </c>
      <c r="M107" s="171">
        <v>0</v>
      </c>
      <c r="N107" s="138">
        <v>0</v>
      </c>
      <c r="O107" s="66"/>
    </row>
    <row r="108" spans="1:15" s="8" customFormat="1" ht="16.5" customHeight="1">
      <c r="A108" s="187" t="s">
        <v>303</v>
      </c>
      <c r="B108" s="155"/>
      <c r="C108" s="155"/>
      <c r="D108" s="155"/>
      <c r="E108" s="155"/>
      <c r="F108" s="155"/>
      <c r="G108" s="161"/>
      <c r="H108" s="150">
        <f t="shared" si="6"/>
        <v>0</v>
      </c>
      <c r="I108" s="153">
        <v>0</v>
      </c>
      <c r="J108" s="153">
        <v>0</v>
      </c>
      <c r="K108" s="138">
        <v>0</v>
      </c>
      <c r="L108" s="138">
        <v>0</v>
      </c>
      <c r="M108" s="171">
        <v>0</v>
      </c>
      <c r="N108" s="138">
        <v>0</v>
      </c>
      <c r="O108" s="66"/>
    </row>
    <row r="109" spans="1:15" s="8" customFormat="1" ht="16.5" customHeight="1">
      <c r="A109" s="187" t="s">
        <v>304</v>
      </c>
      <c r="B109" s="155">
        <v>230</v>
      </c>
      <c r="C109" s="155"/>
      <c r="D109" s="155"/>
      <c r="E109" s="155"/>
      <c r="F109" s="155"/>
      <c r="G109" s="156"/>
      <c r="H109" s="150">
        <f>SUM(H111:H112)</f>
        <v>1219202</v>
      </c>
      <c r="I109" s="150">
        <f aca="true" t="shared" si="7" ref="I109:N109">SUM(I111:I112)</f>
        <v>1082174</v>
      </c>
      <c r="J109" s="150">
        <f t="shared" si="7"/>
        <v>0</v>
      </c>
      <c r="K109" s="135">
        <f t="shared" si="7"/>
        <v>0</v>
      </c>
      <c r="L109" s="135">
        <f t="shared" si="7"/>
        <v>0</v>
      </c>
      <c r="M109" s="150">
        <f t="shared" si="7"/>
        <v>137028</v>
      </c>
      <c r="N109" s="135">
        <f t="shared" si="7"/>
        <v>0</v>
      </c>
      <c r="O109" s="66"/>
    </row>
    <row r="110" spans="1:15" s="8" customFormat="1" ht="16.5" customHeight="1">
      <c r="A110" s="190" t="s">
        <v>3</v>
      </c>
      <c r="B110" s="155"/>
      <c r="C110" s="155"/>
      <c r="D110" s="155"/>
      <c r="E110" s="155"/>
      <c r="F110" s="155"/>
      <c r="G110" s="161"/>
      <c r="H110" s="150"/>
      <c r="I110" s="153"/>
      <c r="J110" s="153"/>
      <c r="K110" s="139"/>
      <c r="L110" s="139"/>
      <c r="M110" s="153"/>
      <c r="N110" s="139"/>
      <c r="O110" s="66"/>
    </row>
    <row r="111" spans="1:15" s="8" customFormat="1" ht="16.5" customHeight="1">
      <c r="A111" s="190" t="s">
        <v>305</v>
      </c>
      <c r="B111" s="155"/>
      <c r="C111" s="155">
        <v>290</v>
      </c>
      <c r="D111" s="155"/>
      <c r="E111" s="155">
        <v>831</v>
      </c>
      <c r="F111" s="155">
        <v>290</v>
      </c>
      <c r="G111" s="161"/>
      <c r="H111" s="150">
        <f>I111+J111+K111+L111+M111+N111</f>
        <v>0</v>
      </c>
      <c r="I111" s="153">
        <v>0</v>
      </c>
      <c r="J111" s="153">
        <v>0</v>
      </c>
      <c r="K111" s="138">
        <v>0</v>
      </c>
      <c r="L111" s="138">
        <v>0</v>
      </c>
      <c r="M111" s="171">
        <v>0</v>
      </c>
      <c r="N111" s="138">
        <v>0</v>
      </c>
      <c r="O111" s="66"/>
    </row>
    <row r="112" spans="1:15" s="8" customFormat="1" ht="16.5" customHeight="1">
      <c r="A112" s="190" t="s">
        <v>306</v>
      </c>
      <c r="B112" s="155"/>
      <c r="C112" s="155">
        <v>290</v>
      </c>
      <c r="D112" s="155"/>
      <c r="E112" s="155">
        <v>850</v>
      </c>
      <c r="F112" s="155">
        <v>290</v>
      </c>
      <c r="G112" s="161"/>
      <c r="H112" s="150">
        <f>SUM(I112:N112)</f>
        <v>1219202</v>
      </c>
      <c r="I112" s="150">
        <f aca="true" t="shared" si="8" ref="I112:N112">SUM(I114:I115)</f>
        <v>1082174</v>
      </c>
      <c r="J112" s="150">
        <f t="shared" si="8"/>
        <v>0</v>
      </c>
      <c r="K112" s="135">
        <f t="shared" si="8"/>
        <v>0</v>
      </c>
      <c r="L112" s="135">
        <f t="shared" si="8"/>
        <v>0</v>
      </c>
      <c r="M112" s="150">
        <f>SUM(M114:M122)</f>
        <v>137028</v>
      </c>
      <c r="N112" s="135">
        <f t="shared" si="8"/>
        <v>0</v>
      </c>
      <c r="O112" s="66"/>
    </row>
    <row r="113" spans="1:15" s="8" customFormat="1" ht="16.5" customHeight="1">
      <c r="A113" s="190" t="s">
        <v>4</v>
      </c>
      <c r="B113" s="155"/>
      <c r="C113" s="147"/>
      <c r="D113" s="148"/>
      <c r="E113" s="147"/>
      <c r="F113" s="147"/>
      <c r="G113" s="149"/>
      <c r="H113" s="150"/>
      <c r="I113" s="153"/>
      <c r="J113" s="153"/>
      <c r="K113" s="139"/>
      <c r="L113" s="139"/>
      <c r="M113" s="153"/>
      <c r="N113" s="139"/>
      <c r="O113" s="66"/>
    </row>
    <row r="114" spans="1:15" s="8" customFormat="1" ht="26.25" customHeight="1">
      <c r="A114" s="190" t="s">
        <v>307</v>
      </c>
      <c r="B114" s="155"/>
      <c r="C114" s="147">
        <v>291</v>
      </c>
      <c r="D114" s="148" t="s">
        <v>537</v>
      </c>
      <c r="E114" s="147">
        <v>851</v>
      </c>
      <c r="F114" s="147">
        <v>291</v>
      </c>
      <c r="G114" s="149" t="s">
        <v>503</v>
      </c>
      <c r="H114" s="150">
        <f>SUM(I114:N114)</f>
        <v>1082174</v>
      </c>
      <c r="I114" s="153">
        <v>1082174</v>
      </c>
      <c r="J114" s="153">
        <v>0</v>
      </c>
      <c r="K114" s="139">
        <v>0</v>
      </c>
      <c r="L114" s="139">
        <v>0</v>
      </c>
      <c r="M114" s="153">
        <v>0</v>
      </c>
      <c r="N114" s="139">
        <v>0</v>
      </c>
      <c r="O114" s="66"/>
    </row>
    <row r="115" spans="1:15" s="8" customFormat="1" ht="26.25" customHeight="1">
      <c r="A115" s="190" t="s">
        <v>307</v>
      </c>
      <c r="B115" s="155"/>
      <c r="C115" s="147">
        <v>291</v>
      </c>
      <c r="D115" s="148" t="s">
        <v>536</v>
      </c>
      <c r="E115" s="147">
        <v>851</v>
      </c>
      <c r="F115" s="147">
        <v>291</v>
      </c>
      <c r="G115" s="149" t="s">
        <v>545</v>
      </c>
      <c r="H115" s="150">
        <f>I115+J115+K115+L115+M115+N115</f>
        <v>107028</v>
      </c>
      <c r="I115" s="153">
        <v>0</v>
      </c>
      <c r="J115" s="153">
        <v>0</v>
      </c>
      <c r="K115" s="138">
        <v>0</v>
      </c>
      <c r="L115" s="138">
        <v>0</v>
      </c>
      <c r="M115" s="171">
        <v>107028</v>
      </c>
      <c r="N115" s="138">
        <v>0</v>
      </c>
      <c r="O115" s="66"/>
    </row>
    <row r="116" spans="1:15" s="8" customFormat="1" ht="16.5" customHeight="1">
      <c r="A116" s="190" t="s">
        <v>355</v>
      </c>
      <c r="B116" s="155"/>
      <c r="C116" s="155">
        <v>291</v>
      </c>
      <c r="D116" s="155"/>
      <c r="E116" s="155">
        <v>852</v>
      </c>
      <c r="F116" s="155">
        <v>291</v>
      </c>
      <c r="G116" s="161"/>
      <c r="H116" s="150">
        <f aca="true" t="shared" si="9" ref="H116:H123">I116+J116+K116+L116+M116+N116</f>
        <v>0</v>
      </c>
      <c r="I116" s="153">
        <v>0</v>
      </c>
      <c r="J116" s="153">
        <v>0</v>
      </c>
      <c r="K116" s="138">
        <v>0</v>
      </c>
      <c r="L116" s="138">
        <v>0</v>
      </c>
      <c r="M116" s="171">
        <v>0</v>
      </c>
      <c r="N116" s="138">
        <v>0</v>
      </c>
      <c r="O116" s="66" t="s">
        <v>376</v>
      </c>
    </row>
    <row r="117" spans="1:15" s="8" customFormat="1" ht="16.5" customHeight="1">
      <c r="A117" s="190" t="s">
        <v>308</v>
      </c>
      <c r="B117" s="155"/>
      <c r="C117" s="155">
        <v>291</v>
      </c>
      <c r="D117" s="155"/>
      <c r="E117" s="155">
        <v>853</v>
      </c>
      <c r="F117" s="155">
        <v>291</v>
      </c>
      <c r="G117" s="161"/>
      <c r="H117" s="150">
        <f t="shared" si="9"/>
        <v>0</v>
      </c>
      <c r="I117" s="153">
        <v>0</v>
      </c>
      <c r="J117" s="153">
        <v>0</v>
      </c>
      <c r="K117" s="138">
        <v>0</v>
      </c>
      <c r="L117" s="138">
        <v>0</v>
      </c>
      <c r="M117" s="171">
        <v>0</v>
      </c>
      <c r="N117" s="138">
        <v>0</v>
      </c>
      <c r="O117" s="66" t="s">
        <v>377</v>
      </c>
    </row>
    <row r="118" spans="1:15" s="8" customFormat="1" ht="26.25" customHeight="1">
      <c r="A118" s="190" t="s">
        <v>356</v>
      </c>
      <c r="B118" s="155"/>
      <c r="C118" s="155">
        <v>292</v>
      </c>
      <c r="D118" s="155"/>
      <c r="E118" s="155">
        <v>853</v>
      </c>
      <c r="F118" s="155">
        <v>292</v>
      </c>
      <c r="G118" s="161"/>
      <c r="H118" s="150">
        <f t="shared" si="9"/>
        <v>0</v>
      </c>
      <c r="I118" s="153">
        <v>0</v>
      </c>
      <c r="J118" s="153">
        <v>0</v>
      </c>
      <c r="K118" s="138">
        <v>0</v>
      </c>
      <c r="L118" s="138">
        <v>0</v>
      </c>
      <c r="M118" s="171">
        <v>0</v>
      </c>
      <c r="N118" s="138">
        <v>0</v>
      </c>
      <c r="O118" s="66"/>
    </row>
    <row r="119" spans="1:15" s="8" customFormat="1" ht="26.25" customHeight="1">
      <c r="A119" s="190" t="s">
        <v>357</v>
      </c>
      <c r="B119" s="155"/>
      <c r="C119" s="155">
        <v>293</v>
      </c>
      <c r="D119" s="155"/>
      <c r="E119" s="155">
        <v>853</v>
      </c>
      <c r="F119" s="155">
        <v>293</v>
      </c>
      <c r="G119" s="161"/>
      <c r="H119" s="150">
        <f t="shared" si="9"/>
        <v>0</v>
      </c>
      <c r="I119" s="153">
        <v>0</v>
      </c>
      <c r="J119" s="153">
        <v>0</v>
      </c>
      <c r="K119" s="138">
        <v>0</v>
      </c>
      <c r="L119" s="138">
        <v>0</v>
      </c>
      <c r="M119" s="171">
        <v>0</v>
      </c>
      <c r="N119" s="138">
        <v>0</v>
      </c>
      <c r="O119" s="66"/>
    </row>
    <row r="120" spans="1:15" s="8" customFormat="1" ht="16.5" customHeight="1">
      <c r="A120" s="190" t="s">
        <v>358</v>
      </c>
      <c r="B120" s="155"/>
      <c r="C120" s="155">
        <v>294</v>
      </c>
      <c r="D120" s="155"/>
      <c r="E120" s="155">
        <v>853</v>
      </c>
      <c r="F120" s="155">
        <v>294</v>
      </c>
      <c r="G120" s="161"/>
      <c r="H120" s="150">
        <f t="shared" si="9"/>
        <v>0</v>
      </c>
      <c r="I120" s="153">
        <v>0</v>
      </c>
      <c r="J120" s="153">
        <v>0</v>
      </c>
      <c r="K120" s="138">
        <v>0</v>
      </c>
      <c r="L120" s="138">
        <v>0</v>
      </c>
      <c r="M120" s="171">
        <v>0</v>
      </c>
      <c r="N120" s="138">
        <v>0</v>
      </c>
      <c r="O120" s="66"/>
    </row>
    <row r="121" spans="1:15" s="8" customFormat="1" ht="16.5" customHeight="1">
      <c r="A121" s="190" t="s">
        <v>359</v>
      </c>
      <c r="B121" s="155"/>
      <c r="C121" s="155">
        <v>295</v>
      </c>
      <c r="D121" s="148" t="s">
        <v>536</v>
      </c>
      <c r="E121" s="155">
        <v>853</v>
      </c>
      <c r="F121" s="155">
        <v>295</v>
      </c>
      <c r="G121" s="149" t="s">
        <v>545</v>
      </c>
      <c r="H121" s="150">
        <f t="shared" si="9"/>
        <v>30000</v>
      </c>
      <c r="I121" s="153">
        <v>0</v>
      </c>
      <c r="J121" s="153">
        <v>0</v>
      </c>
      <c r="K121" s="138">
        <v>0</v>
      </c>
      <c r="L121" s="138">
        <v>0</v>
      </c>
      <c r="M121" s="171">
        <v>30000</v>
      </c>
      <c r="N121" s="138">
        <v>0</v>
      </c>
      <c r="O121" s="66"/>
    </row>
    <row r="122" spans="1:15" s="8" customFormat="1" ht="16.5" customHeight="1">
      <c r="A122" s="190" t="s">
        <v>360</v>
      </c>
      <c r="B122" s="155"/>
      <c r="C122" s="155">
        <v>296</v>
      </c>
      <c r="D122" s="155"/>
      <c r="E122" s="155">
        <v>853</v>
      </c>
      <c r="F122" s="155">
        <v>296</v>
      </c>
      <c r="G122" s="161"/>
      <c r="H122" s="150">
        <f t="shared" si="9"/>
        <v>0</v>
      </c>
      <c r="I122" s="153">
        <v>0</v>
      </c>
      <c r="J122" s="153">
        <v>0</v>
      </c>
      <c r="K122" s="138">
        <v>0</v>
      </c>
      <c r="L122" s="138">
        <v>0</v>
      </c>
      <c r="M122" s="171">
        <v>0</v>
      </c>
      <c r="N122" s="138">
        <v>0</v>
      </c>
      <c r="O122" s="66"/>
    </row>
    <row r="123" spans="1:15" s="8" customFormat="1" ht="16.5" customHeight="1">
      <c r="A123" s="190" t="s">
        <v>309</v>
      </c>
      <c r="B123" s="155">
        <v>240</v>
      </c>
      <c r="C123" s="155"/>
      <c r="D123" s="155"/>
      <c r="E123" s="155"/>
      <c r="F123" s="155"/>
      <c r="G123" s="161"/>
      <c r="H123" s="150">
        <f t="shared" si="9"/>
        <v>0</v>
      </c>
      <c r="I123" s="153">
        <v>0</v>
      </c>
      <c r="J123" s="153">
        <v>0</v>
      </c>
      <c r="K123" s="138">
        <v>0</v>
      </c>
      <c r="L123" s="138">
        <v>0</v>
      </c>
      <c r="M123" s="171">
        <v>0</v>
      </c>
      <c r="N123" s="138">
        <v>0</v>
      </c>
      <c r="O123" s="66"/>
    </row>
    <row r="124" spans="1:15" s="8" customFormat="1" ht="28.5" customHeight="1">
      <c r="A124" s="187" t="s">
        <v>310</v>
      </c>
      <c r="B124" s="155">
        <v>250</v>
      </c>
      <c r="C124" s="155"/>
      <c r="D124" s="155"/>
      <c r="E124" s="155"/>
      <c r="F124" s="155"/>
      <c r="G124" s="161"/>
      <c r="H124" s="150">
        <f>H126+H127</f>
        <v>0</v>
      </c>
      <c r="I124" s="153">
        <f aca="true" t="shared" si="10" ref="I124:N124">I126+I127</f>
        <v>0</v>
      </c>
      <c r="J124" s="153">
        <f t="shared" si="10"/>
        <v>0</v>
      </c>
      <c r="K124" s="139">
        <f t="shared" si="10"/>
        <v>0</v>
      </c>
      <c r="L124" s="139">
        <f t="shared" si="10"/>
        <v>0</v>
      </c>
      <c r="M124" s="153">
        <f t="shared" si="10"/>
        <v>0</v>
      </c>
      <c r="N124" s="139">
        <f t="shared" si="10"/>
        <v>0</v>
      </c>
      <c r="O124" s="66"/>
    </row>
    <row r="125" spans="1:15" s="8" customFormat="1" ht="14.25" customHeight="1">
      <c r="A125" s="190" t="s">
        <v>4</v>
      </c>
      <c r="B125" s="155"/>
      <c r="C125" s="155"/>
      <c r="D125" s="155"/>
      <c r="E125" s="155"/>
      <c r="F125" s="155"/>
      <c r="G125" s="161"/>
      <c r="H125" s="150"/>
      <c r="I125" s="153">
        <v>0</v>
      </c>
      <c r="J125" s="153">
        <v>0</v>
      </c>
      <c r="K125" s="138">
        <v>0</v>
      </c>
      <c r="L125" s="138">
        <v>0</v>
      </c>
      <c r="M125" s="171">
        <v>0</v>
      </c>
      <c r="N125" s="138">
        <v>0</v>
      </c>
      <c r="O125" s="66"/>
    </row>
    <row r="126" spans="1:15" s="8" customFormat="1" ht="24.75" customHeight="1">
      <c r="A126" s="187" t="s">
        <v>311</v>
      </c>
      <c r="B126" s="155"/>
      <c r="C126" s="155"/>
      <c r="D126" s="155"/>
      <c r="E126" s="155"/>
      <c r="F126" s="155"/>
      <c r="G126" s="161"/>
      <c r="H126" s="150">
        <f>I126+J126+K126+L126+M126+N126</f>
        <v>0</v>
      </c>
      <c r="I126" s="153">
        <v>0</v>
      </c>
      <c r="J126" s="153">
        <v>0</v>
      </c>
      <c r="K126" s="138">
        <v>0</v>
      </c>
      <c r="L126" s="138">
        <v>0</v>
      </c>
      <c r="M126" s="171">
        <v>0</v>
      </c>
      <c r="N126" s="138">
        <v>0</v>
      </c>
      <c r="O126" s="66"/>
    </row>
    <row r="127" spans="1:15" s="8" customFormat="1" ht="28.5" customHeight="1">
      <c r="A127" s="190" t="s">
        <v>312</v>
      </c>
      <c r="B127" s="155"/>
      <c r="C127" s="155"/>
      <c r="D127" s="155"/>
      <c r="E127" s="155"/>
      <c r="F127" s="155"/>
      <c r="G127" s="161"/>
      <c r="H127" s="150">
        <f>I127+J127+K127+L127+M127+N127</f>
        <v>0</v>
      </c>
      <c r="I127" s="153">
        <v>0</v>
      </c>
      <c r="J127" s="153">
        <v>0</v>
      </c>
      <c r="K127" s="139">
        <v>0</v>
      </c>
      <c r="L127" s="139">
        <v>0</v>
      </c>
      <c r="M127" s="153">
        <v>0</v>
      </c>
      <c r="N127" s="138">
        <v>0</v>
      </c>
      <c r="O127" s="66"/>
    </row>
    <row r="128" spans="1:15" s="8" customFormat="1" ht="15" customHeight="1">
      <c r="A128" s="190" t="s">
        <v>313</v>
      </c>
      <c r="B128" s="155">
        <v>260</v>
      </c>
      <c r="C128" s="155"/>
      <c r="D128" s="155"/>
      <c r="E128" s="155"/>
      <c r="F128" s="155"/>
      <c r="G128" s="161"/>
      <c r="H128" s="150">
        <f>SUM(H130+H135+H151+H155+H160+H171)</f>
        <v>9514960.15</v>
      </c>
      <c r="I128" s="153">
        <f>SUM(I130+I135+I151+I155+I160+I171)</f>
        <v>3591562.04</v>
      </c>
      <c r="J128" s="153">
        <f>J131+J134+J135+J150+J154+J158+J159+J160+J170+J171+J182</f>
        <v>161204.41</v>
      </c>
      <c r="K128" s="139">
        <f>K131+K134+K135+K150+K154+K158+K159+K160+K170+K171+K182</f>
        <v>0</v>
      </c>
      <c r="L128" s="139">
        <f>L131+L134+L135+L150+L154+L158+L159+L160+L170+L171+L182</f>
        <v>0</v>
      </c>
      <c r="M128" s="153">
        <f>M131+M134+M135+M150+M154+M158+M159+M160+M170+M171+M182</f>
        <v>5762193.7</v>
      </c>
      <c r="N128" s="139">
        <f>N131+N134+N135+N150+N154+N158+N159+N160+N170+N171+N182</f>
        <v>0</v>
      </c>
      <c r="O128" s="66"/>
    </row>
    <row r="129" spans="1:15" s="42" customFormat="1" ht="15" customHeight="1">
      <c r="A129" s="190" t="s">
        <v>4</v>
      </c>
      <c r="B129" s="175"/>
      <c r="C129" s="155"/>
      <c r="D129" s="175"/>
      <c r="E129" s="175"/>
      <c r="F129" s="155"/>
      <c r="G129" s="161"/>
      <c r="H129" s="150"/>
      <c r="I129" s="150"/>
      <c r="J129" s="150"/>
      <c r="K129" s="135"/>
      <c r="L129" s="135"/>
      <c r="M129" s="150"/>
      <c r="N129" s="135"/>
      <c r="O129" s="69"/>
    </row>
    <row r="130" spans="1:15" s="42" customFormat="1" ht="15" customHeight="1">
      <c r="A130" s="190" t="s">
        <v>505</v>
      </c>
      <c r="B130" s="175"/>
      <c r="C130" s="147">
        <v>221</v>
      </c>
      <c r="D130" s="147"/>
      <c r="E130" s="147">
        <v>244</v>
      </c>
      <c r="F130" s="147">
        <v>221</v>
      </c>
      <c r="G130" s="161"/>
      <c r="H130" s="150">
        <f>SUM(I130:N130)</f>
        <v>104250.49</v>
      </c>
      <c r="I130" s="150">
        <f>SUM(I131:I133)</f>
        <v>104250.49</v>
      </c>
      <c r="J130" s="150">
        <f>SUM(J131:J132)</f>
        <v>0</v>
      </c>
      <c r="K130" s="135">
        <f>SUM(K131:K132)</f>
        <v>0</v>
      </c>
      <c r="L130" s="135">
        <f>SUM(L131:L132)</f>
        <v>0</v>
      </c>
      <c r="M130" s="150">
        <f>SUM(M131:M132)</f>
        <v>0</v>
      </c>
      <c r="N130" s="135">
        <f>SUM(N131:N132)</f>
        <v>0</v>
      </c>
      <c r="O130" s="69"/>
    </row>
    <row r="131" spans="1:15" s="8" customFormat="1" ht="15" customHeight="1">
      <c r="A131" s="190" t="s">
        <v>314</v>
      </c>
      <c r="B131" s="155"/>
      <c r="C131" s="147">
        <v>221</v>
      </c>
      <c r="D131" s="148" t="s">
        <v>537</v>
      </c>
      <c r="E131" s="147">
        <v>244</v>
      </c>
      <c r="F131" s="147">
        <v>221</v>
      </c>
      <c r="G131" s="152" t="s">
        <v>540</v>
      </c>
      <c r="H131" s="150">
        <f>I131+J131+K131+L131+M131+N131</f>
        <v>2644.09</v>
      </c>
      <c r="I131" s="153">
        <v>2644.09</v>
      </c>
      <c r="J131" s="153">
        <v>0</v>
      </c>
      <c r="K131" s="138">
        <v>0</v>
      </c>
      <c r="L131" s="138">
        <v>0</v>
      </c>
      <c r="M131" s="171">
        <v>0</v>
      </c>
      <c r="N131" s="138">
        <v>0</v>
      </c>
      <c r="O131" s="66"/>
    </row>
    <row r="132" spans="1:15" s="8" customFormat="1" ht="15" customHeight="1">
      <c r="A132" s="190" t="s">
        <v>504</v>
      </c>
      <c r="B132" s="155"/>
      <c r="C132" s="147">
        <v>221</v>
      </c>
      <c r="D132" s="148" t="s">
        <v>537</v>
      </c>
      <c r="E132" s="147">
        <v>244</v>
      </c>
      <c r="F132" s="147">
        <v>221</v>
      </c>
      <c r="G132" s="154" t="s">
        <v>541</v>
      </c>
      <c r="H132" s="150">
        <f>I132+J132+K132+L132+M132+N132</f>
        <v>45806.4</v>
      </c>
      <c r="I132" s="153">
        <v>45806.4</v>
      </c>
      <c r="J132" s="153">
        <v>0</v>
      </c>
      <c r="K132" s="138">
        <v>0</v>
      </c>
      <c r="L132" s="138">
        <v>0</v>
      </c>
      <c r="M132" s="171">
        <v>0</v>
      </c>
      <c r="N132" s="138">
        <v>0</v>
      </c>
      <c r="O132" s="66"/>
    </row>
    <row r="133" spans="1:15" s="8" customFormat="1" ht="15" customHeight="1">
      <c r="A133" s="190" t="s">
        <v>314</v>
      </c>
      <c r="B133" s="155"/>
      <c r="C133" s="147">
        <v>221</v>
      </c>
      <c r="D133" s="147">
        <v>800000000</v>
      </c>
      <c r="E133" s="147">
        <v>244</v>
      </c>
      <c r="F133" s="147">
        <v>221</v>
      </c>
      <c r="G133" s="154" t="s">
        <v>542</v>
      </c>
      <c r="H133" s="150">
        <f>I133+J133+K133+L133+M133+N133</f>
        <v>55800</v>
      </c>
      <c r="I133" s="153">
        <v>55800</v>
      </c>
      <c r="J133" s="153"/>
      <c r="K133" s="138"/>
      <c r="L133" s="138"/>
      <c r="M133" s="171"/>
      <c r="N133" s="138"/>
      <c r="O133" s="66"/>
    </row>
    <row r="134" spans="1:15" s="8" customFormat="1" ht="15" customHeight="1">
      <c r="A134" s="190" t="s">
        <v>315</v>
      </c>
      <c r="B134" s="155"/>
      <c r="C134" s="147">
        <v>222</v>
      </c>
      <c r="D134" s="147"/>
      <c r="E134" s="147"/>
      <c r="F134" s="147">
        <v>222</v>
      </c>
      <c r="G134" s="161"/>
      <c r="H134" s="150">
        <f>I134+J134+K134+L134+M134+N134</f>
        <v>0</v>
      </c>
      <c r="I134" s="153">
        <v>0</v>
      </c>
      <c r="J134" s="153">
        <v>0</v>
      </c>
      <c r="K134" s="138">
        <v>0</v>
      </c>
      <c r="L134" s="138">
        <v>0</v>
      </c>
      <c r="M134" s="171">
        <v>0</v>
      </c>
      <c r="N134" s="138">
        <v>0</v>
      </c>
      <c r="O134" s="66"/>
    </row>
    <row r="135" spans="1:15" s="8" customFormat="1" ht="15" customHeight="1">
      <c r="A135" s="190" t="s">
        <v>316</v>
      </c>
      <c r="B135" s="155"/>
      <c r="C135" s="147">
        <v>223</v>
      </c>
      <c r="D135" s="147"/>
      <c r="E135" s="147"/>
      <c r="F135" s="147">
        <v>223</v>
      </c>
      <c r="G135" s="161"/>
      <c r="H135" s="150">
        <f>SUM(H146+H142+H137)</f>
        <v>1376840.22</v>
      </c>
      <c r="I135" s="150">
        <f aca="true" t="shared" si="11" ref="I135:N135">SUM(I146+I142+I137)</f>
        <v>1266564.22</v>
      </c>
      <c r="J135" s="150">
        <f t="shared" si="11"/>
        <v>0</v>
      </c>
      <c r="K135" s="135">
        <f t="shared" si="11"/>
        <v>0</v>
      </c>
      <c r="L135" s="135">
        <f t="shared" si="11"/>
        <v>0</v>
      </c>
      <c r="M135" s="150">
        <f>SUM(M146+M142+M137)</f>
        <v>110276</v>
      </c>
      <c r="N135" s="135">
        <f t="shared" si="11"/>
        <v>0</v>
      </c>
      <c r="O135" s="66"/>
    </row>
    <row r="136" spans="1:15" s="8" customFormat="1" ht="15" customHeight="1">
      <c r="A136" s="190" t="s">
        <v>4</v>
      </c>
      <c r="B136" s="155"/>
      <c r="C136" s="155"/>
      <c r="D136" s="155"/>
      <c r="E136" s="155"/>
      <c r="F136" s="155"/>
      <c r="G136" s="161"/>
      <c r="H136" s="150"/>
      <c r="I136" s="153"/>
      <c r="J136" s="153"/>
      <c r="K136" s="138"/>
      <c r="L136" s="138"/>
      <c r="M136" s="171"/>
      <c r="N136" s="138"/>
      <c r="O136" s="66"/>
    </row>
    <row r="137" spans="1:15" s="8" customFormat="1" ht="15" customHeight="1">
      <c r="A137" s="190" t="s">
        <v>506</v>
      </c>
      <c r="B137" s="155"/>
      <c r="C137" s="155">
        <v>223</v>
      </c>
      <c r="D137" s="169" t="s">
        <v>536</v>
      </c>
      <c r="E137" s="155">
        <v>244</v>
      </c>
      <c r="F137" s="155">
        <v>223</v>
      </c>
      <c r="G137" s="149" t="s">
        <v>546</v>
      </c>
      <c r="H137" s="150">
        <f aca="true" t="shared" si="12" ref="H137:N137">SUM(H138:H140)</f>
        <v>846840.22</v>
      </c>
      <c r="I137" s="153">
        <f t="shared" si="12"/>
        <v>784340.22</v>
      </c>
      <c r="J137" s="153">
        <f t="shared" si="12"/>
        <v>0</v>
      </c>
      <c r="K137" s="139">
        <f t="shared" si="12"/>
        <v>0</v>
      </c>
      <c r="L137" s="139">
        <f t="shared" si="12"/>
        <v>0</v>
      </c>
      <c r="M137" s="153">
        <f t="shared" si="12"/>
        <v>62500</v>
      </c>
      <c r="N137" s="139">
        <f t="shared" si="12"/>
        <v>0</v>
      </c>
      <c r="O137" s="66"/>
    </row>
    <row r="138" spans="1:15" s="8" customFormat="1" ht="15" customHeight="1">
      <c r="A138" s="190" t="s">
        <v>317</v>
      </c>
      <c r="B138" s="155"/>
      <c r="C138" s="155">
        <v>223</v>
      </c>
      <c r="D138" s="148" t="s">
        <v>537</v>
      </c>
      <c r="E138" s="155">
        <v>244</v>
      </c>
      <c r="F138" s="155">
        <v>223</v>
      </c>
      <c r="G138" s="154" t="s">
        <v>541</v>
      </c>
      <c r="H138" s="150">
        <f aca="true" t="shared" si="13" ref="H138:H160">I138+J138+K138+L138+M138+N138</f>
        <v>459884</v>
      </c>
      <c r="I138" s="153">
        <v>459884</v>
      </c>
      <c r="J138" s="153">
        <v>0</v>
      </c>
      <c r="K138" s="138">
        <v>0</v>
      </c>
      <c r="L138" s="138">
        <v>0</v>
      </c>
      <c r="M138" s="171">
        <v>0</v>
      </c>
      <c r="N138" s="138"/>
      <c r="O138" s="66"/>
    </row>
    <row r="139" spans="1:15" s="8" customFormat="1" ht="15" customHeight="1">
      <c r="A139" s="190" t="s">
        <v>317</v>
      </c>
      <c r="B139" s="155"/>
      <c r="C139" s="155">
        <v>223</v>
      </c>
      <c r="D139" s="148" t="s">
        <v>537</v>
      </c>
      <c r="E139" s="155">
        <v>244</v>
      </c>
      <c r="F139" s="155">
        <v>223</v>
      </c>
      <c r="G139" s="156" t="s">
        <v>542</v>
      </c>
      <c r="H139" s="150">
        <f t="shared" si="13"/>
        <v>324456.22</v>
      </c>
      <c r="I139" s="153">
        <v>324456.22</v>
      </c>
      <c r="J139" s="153">
        <v>0</v>
      </c>
      <c r="K139" s="138">
        <v>0</v>
      </c>
      <c r="L139" s="138">
        <v>0</v>
      </c>
      <c r="M139" s="171">
        <v>0</v>
      </c>
      <c r="N139" s="138">
        <v>0</v>
      </c>
      <c r="O139" s="66"/>
    </row>
    <row r="140" spans="1:15" s="8" customFormat="1" ht="15" customHeight="1">
      <c r="A140" s="190" t="s">
        <v>317</v>
      </c>
      <c r="B140" s="155"/>
      <c r="C140" s="155">
        <v>223</v>
      </c>
      <c r="D140" s="169" t="s">
        <v>536</v>
      </c>
      <c r="E140" s="155">
        <v>244</v>
      </c>
      <c r="F140" s="155">
        <v>223</v>
      </c>
      <c r="G140" s="149" t="s">
        <v>546</v>
      </c>
      <c r="H140" s="150">
        <f>I140+J140+K140+L140+M140+N140</f>
        <v>62500</v>
      </c>
      <c r="I140" s="153">
        <v>0</v>
      </c>
      <c r="J140" s="153">
        <v>0</v>
      </c>
      <c r="K140" s="138">
        <v>0</v>
      </c>
      <c r="L140" s="138">
        <v>0</v>
      </c>
      <c r="M140" s="171">
        <v>62500</v>
      </c>
      <c r="N140" s="138"/>
      <c r="O140" s="66"/>
    </row>
    <row r="141" spans="1:15" s="8" customFormat="1" ht="15" customHeight="1">
      <c r="A141" s="190" t="s">
        <v>318</v>
      </c>
      <c r="B141" s="155"/>
      <c r="C141" s="155"/>
      <c r="D141" s="155"/>
      <c r="E141" s="155"/>
      <c r="F141" s="155"/>
      <c r="G141" s="161"/>
      <c r="H141" s="150">
        <f t="shared" si="13"/>
        <v>0</v>
      </c>
      <c r="I141" s="153"/>
      <c r="J141" s="153"/>
      <c r="K141" s="138">
        <v>0</v>
      </c>
      <c r="L141" s="138">
        <v>0</v>
      </c>
      <c r="M141" s="171">
        <v>0</v>
      </c>
      <c r="N141" s="138">
        <v>0</v>
      </c>
      <c r="O141" s="66"/>
    </row>
    <row r="142" spans="1:15" s="8" customFormat="1" ht="15" customHeight="1">
      <c r="A142" s="190" t="s">
        <v>507</v>
      </c>
      <c r="B142" s="155"/>
      <c r="C142" s="155">
        <v>223</v>
      </c>
      <c r="D142" s="169"/>
      <c r="E142" s="155">
        <v>244</v>
      </c>
      <c r="F142" s="155">
        <v>223</v>
      </c>
      <c r="G142" s="149"/>
      <c r="H142" s="153">
        <f aca="true" t="shared" si="14" ref="H142:N142">SUM(H143:H145)</f>
        <v>370000</v>
      </c>
      <c r="I142" s="153">
        <f t="shared" si="14"/>
        <v>338224</v>
      </c>
      <c r="J142" s="153">
        <f t="shared" si="14"/>
        <v>0</v>
      </c>
      <c r="K142" s="139">
        <f t="shared" si="14"/>
        <v>0</v>
      </c>
      <c r="L142" s="139">
        <f t="shared" si="14"/>
        <v>0</v>
      </c>
      <c r="M142" s="153">
        <f t="shared" si="14"/>
        <v>31776</v>
      </c>
      <c r="N142" s="139">
        <f t="shared" si="14"/>
        <v>0</v>
      </c>
      <c r="O142" s="66"/>
    </row>
    <row r="143" spans="1:15" s="8" customFormat="1" ht="15" customHeight="1">
      <c r="A143" s="190" t="s">
        <v>319</v>
      </c>
      <c r="B143" s="155"/>
      <c r="C143" s="155">
        <v>223</v>
      </c>
      <c r="D143" s="148" t="s">
        <v>537</v>
      </c>
      <c r="E143" s="155">
        <v>244</v>
      </c>
      <c r="F143" s="155">
        <v>223</v>
      </c>
      <c r="G143" s="154" t="s">
        <v>541</v>
      </c>
      <c r="H143" s="150">
        <f t="shared" si="13"/>
        <v>240227</v>
      </c>
      <c r="I143" s="153">
        <v>240227</v>
      </c>
      <c r="J143" s="153">
        <v>0</v>
      </c>
      <c r="K143" s="138">
        <v>0</v>
      </c>
      <c r="L143" s="138">
        <v>0</v>
      </c>
      <c r="M143" s="171">
        <v>0</v>
      </c>
      <c r="N143" s="138">
        <v>0</v>
      </c>
      <c r="O143" s="66"/>
    </row>
    <row r="144" spans="1:15" s="8" customFormat="1" ht="15" customHeight="1">
      <c r="A144" s="190" t="s">
        <v>319</v>
      </c>
      <c r="B144" s="155"/>
      <c r="C144" s="155">
        <v>223</v>
      </c>
      <c r="D144" s="148" t="s">
        <v>537</v>
      </c>
      <c r="E144" s="155">
        <v>244</v>
      </c>
      <c r="F144" s="155">
        <v>223</v>
      </c>
      <c r="G144" s="156" t="s">
        <v>542</v>
      </c>
      <c r="H144" s="150">
        <f t="shared" si="13"/>
        <v>97997</v>
      </c>
      <c r="I144" s="153">
        <v>97997</v>
      </c>
      <c r="J144" s="153">
        <v>0</v>
      </c>
      <c r="K144" s="138">
        <v>0</v>
      </c>
      <c r="L144" s="138">
        <v>0</v>
      </c>
      <c r="M144" s="171">
        <v>0</v>
      </c>
      <c r="N144" s="138">
        <v>0</v>
      </c>
      <c r="O144" s="66"/>
    </row>
    <row r="145" spans="1:15" s="8" customFormat="1" ht="15" customHeight="1">
      <c r="A145" s="190" t="s">
        <v>319</v>
      </c>
      <c r="B145" s="155"/>
      <c r="C145" s="155">
        <v>223</v>
      </c>
      <c r="D145" s="169" t="s">
        <v>536</v>
      </c>
      <c r="E145" s="155">
        <v>244</v>
      </c>
      <c r="F145" s="155">
        <v>223</v>
      </c>
      <c r="G145" s="156" t="s">
        <v>546</v>
      </c>
      <c r="H145" s="150">
        <f t="shared" si="13"/>
        <v>31776</v>
      </c>
      <c r="I145" s="153">
        <v>0</v>
      </c>
      <c r="J145" s="153">
        <v>0</v>
      </c>
      <c r="K145" s="138">
        <v>0</v>
      </c>
      <c r="L145" s="138">
        <v>0</v>
      </c>
      <c r="M145" s="171">
        <v>31776</v>
      </c>
      <c r="N145" s="138">
        <v>0</v>
      </c>
      <c r="O145" s="66"/>
    </row>
    <row r="146" spans="1:15" s="8" customFormat="1" ht="15" customHeight="1">
      <c r="A146" s="190" t="s">
        <v>508</v>
      </c>
      <c r="B146" s="155"/>
      <c r="C146" s="155">
        <v>223</v>
      </c>
      <c r="D146" s="169"/>
      <c r="E146" s="155">
        <v>244</v>
      </c>
      <c r="F146" s="155">
        <v>223</v>
      </c>
      <c r="G146" s="161"/>
      <c r="H146" s="150">
        <f>SUM(H147:H149)</f>
        <v>160000</v>
      </c>
      <c r="I146" s="150">
        <f aca="true" t="shared" si="15" ref="I146:N146">SUM(I147:I149)</f>
        <v>144000</v>
      </c>
      <c r="J146" s="150">
        <f t="shared" si="15"/>
        <v>0</v>
      </c>
      <c r="K146" s="135">
        <f t="shared" si="15"/>
        <v>0</v>
      </c>
      <c r="L146" s="135">
        <f t="shared" si="15"/>
        <v>0</v>
      </c>
      <c r="M146" s="150">
        <f t="shared" si="15"/>
        <v>16000</v>
      </c>
      <c r="N146" s="135">
        <f t="shared" si="15"/>
        <v>0</v>
      </c>
      <c r="O146" s="66"/>
    </row>
    <row r="147" spans="1:15" s="8" customFormat="1" ht="15" customHeight="1">
      <c r="A147" s="190" t="s">
        <v>320</v>
      </c>
      <c r="B147" s="155"/>
      <c r="C147" s="155">
        <v>223</v>
      </c>
      <c r="D147" s="148" t="s">
        <v>537</v>
      </c>
      <c r="E147" s="155">
        <v>244</v>
      </c>
      <c r="F147" s="155">
        <v>223</v>
      </c>
      <c r="G147" s="154" t="s">
        <v>541</v>
      </c>
      <c r="H147" s="150">
        <f t="shared" si="13"/>
        <v>120960</v>
      </c>
      <c r="I147" s="153">
        <v>120960</v>
      </c>
      <c r="J147" s="153">
        <v>0</v>
      </c>
      <c r="K147" s="138">
        <v>0</v>
      </c>
      <c r="L147" s="138">
        <v>0</v>
      </c>
      <c r="M147" s="171">
        <v>0</v>
      </c>
      <c r="N147" s="138">
        <v>0</v>
      </c>
      <c r="O147" s="66"/>
    </row>
    <row r="148" spans="1:15" s="8" customFormat="1" ht="15" customHeight="1">
      <c r="A148" s="190" t="s">
        <v>320</v>
      </c>
      <c r="B148" s="155"/>
      <c r="C148" s="155">
        <v>223</v>
      </c>
      <c r="D148" s="148" t="s">
        <v>537</v>
      </c>
      <c r="E148" s="155">
        <v>244</v>
      </c>
      <c r="F148" s="155">
        <v>223</v>
      </c>
      <c r="G148" s="156" t="s">
        <v>542</v>
      </c>
      <c r="H148" s="150">
        <f t="shared" si="13"/>
        <v>23040</v>
      </c>
      <c r="I148" s="153">
        <v>23040</v>
      </c>
      <c r="J148" s="153">
        <v>0</v>
      </c>
      <c r="K148" s="138">
        <v>0</v>
      </c>
      <c r="L148" s="138">
        <v>0</v>
      </c>
      <c r="M148" s="171">
        <v>0</v>
      </c>
      <c r="N148" s="138">
        <v>0</v>
      </c>
      <c r="O148" s="66"/>
    </row>
    <row r="149" spans="1:15" s="8" customFormat="1" ht="15" customHeight="1">
      <c r="A149" s="190" t="s">
        <v>320</v>
      </c>
      <c r="B149" s="155"/>
      <c r="C149" s="155">
        <v>223</v>
      </c>
      <c r="D149" s="169" t="s">
        <v>536</v>
      </c>
      <c r="E149" s="155">
        <v>244</v>
      </c>
      <c r="F149" s="155">
        <v>223</v>
      </c>
      <c r="G149" s="156" t="s">
        <v>546</v>
      </c>
      <c r="H149" s="150">
        <f t="shared" si="13"/>
        <v>16000</v>
      </c>
      <c r="I149" s="153">
        <v>0</v>
      </c>
      <c r="J149" s="153">
        <v>0</v>
      </c>
      <c r="K149" s="138">
        <v>0</v>
      </c>
      <c r="L149" s="138">
        <v>0</v>
      </c>
      <c r="M149" s="171">
        <v>16000</v>
      </c>
      <c r="N149" s="138">
        <v>0</v>
      </c>
      <c r="O149" s="66"/>
    </row>
    <row r="150" spans="1:15" s="8" customFormat="1" ht="15" customHeight="1">
      <c r="A150" s="190" t="s">
        <v>321</v>
      </c>
      <c r="B150" s="155"/>
      <c r="C150" s="155">
        <v>224</v>
      </c>
      <c r="D150" s="155"/>
      <c r="E150" s="155"/>
      <c r="F150" s="155">
        <v>224</v>
      </c>
      <c r="G150" s="161"/>
      <c r="H150" s="150">
        <f t="shared" si="13"/>
        <v>0</v>
      </c>
      <c r="I150" s="153">
        <v>0</v>
      </c>
      <c r="J150" s="153">
        <v>0</v>
      </c>
      <c r="K150" s="138">
        <v>0</v>
      </c>
      <c r="L150" s="138">
        <v>0</v>
      </c>
      <c r="M150" s="171">
        <v>0</v>
      </c>
      <c r="N150" s="138">
        <v>0</v>
      </c>
      <c r="O150" s="66"/>
    </row>
    <row r="151" spans="1:15" s="8" customFormat="1" ht="15" customHeight="1">
      <c r="A151" s="190" t="s">
        <v>509</v>
      </c>
      <c r="B151" s="155"/>
      <c r="C151" s="155">
        <v>225</v>
      </c>
      <c r="D151" s="169"/>
      <c r="E151" s="155">
        <v>244</v>
      </c>
      <c r="F151" s="155"/>
      <c r="G151" s="156" t="s">
        <v>546</v>
      </c>
      <c r="H151" s="150">
        <f>SUM(H152:H154)</f>
        <v>983314.29</v>
      </c>
      <c r="I151" s="150">
        <f>SUM(I152:I154)</f>
        <v>515461.89</v>
      </c>
      <c r="J151" s="150">
        <f>SUM(J152:J158)</f>
        <v>0</v>
      </c>
      <c r="K151" s="135">
        <f>SUM(K152:K158)</f>
        <v>0</v>
      </c>
      <c r="L151" s="135">
        <f>SUM(L152:L158)</f>
        <v>0</v>
      </c>
      <c r="M151" s="150">
        <f>SUM(M152:M154)</f>
        <v>467852.4</v>
      </c>
      <c r="N151" s="135">
        <f>SUM(N152:N158)</f>
        <v>0</v>
      </c>
      <c r="O151" s="66"/>
    </row>
    <row r="152" spans="1:15" s="8" customFormat="1" ht="15" customHeight="1">
      <c r="A152" s="190" t="s">
        <v>322</v>
      </c>
      <c r="B152" s="155"/>
      <c r="C152" s="155">
        <v>225</v>
      </c>
      <c r="D152" s="148" t="s">
        <v>537</v>
      </c>
      <c r="E152" s="155">
        <v>244</v>
      </c>
      <c r="F152" s="155">
        <v>225</v>
      </c>
      <c r="G152" s="154" t="s">
        <v>541</v>
      </c>
      <c r="H152" s="150">
        <f t="shared" si="13"/>
        <v>432987.99</v>
      </c>
      <c r="I152" s="153">
        <v>432987.99</v>
      </c>
      <c r="J152" s="153">
        <v>0</v>
      </c>
      <c r="K152" s="138">
        <v>0</v>
      </c>
      <c r="L152" s="138">
        <v>0</v>
      </c>
      <c r="M152" s="171">
        <v>0</v>
      </c>
      <c r="N152" s="138">
        <v>0</v>
      </c>
      <c r="O152" s="66"/>
    </row>
    <row r="153" spans="1:15" s="8" customFormat="1" ht="15" customHeight="1">
      <c r="A153" s="190" t="s">
        <v>322</v>
      </c>
      <c r="B153" s="155"/>
      <c r="C153" s="155">
        <v>225</v>
      </c>
      <c r="D153" s="148" t="s">
        <v>537</v>
      </c>
      <c r="E153" s="155">
        <v>244</v>
      </c>
      <c r="F153" s="155">
        <v>225</v>
      </c>
      <c r="G153" s="156" t="s">
        <v>542</v>
      </c>
      <c r="H153" s="150">
        <f t="shared" si="13"/>
        <v>82473.9</v>
      </c>
      <c r="I153" s="153">
        <v>82473.9</v>
      </c>
      <c r="J153" s="153">
        <v>0</v>
      </c>
      <c r="K153" s="138">
        <v>0</v>
      </c>
      <c r="L153" s="138">
        <v>0</v>
      </c>
      <c r="M153" s="171">
        <v>0</v>
      </c>
      <c r="N153" s="138">
        <v>0</v>
      </c>
      <c r="O153" s="66"/>
    </row>
    <row r="154" spans="1:15" s="8" customFormat="1" ht="15" customHeight="1">
      <c r="A154" s="190" t="s">
        <v>322</v>
      </c>
      <c r="B154" s="155"/>
      <c r="C154" s="155">
        <v>225</v>
      </c>
      <c r="D154" s="169" t="s">
        <v>536</v>
      </c>
      <c r="E154" s="155">
        <v>244</v>
      </c>
      <c r="F154" s="155">
        <v>225</v>
      </c>
      <c r="G154" s="156" t="s">
        <v>546</v>
      </c>
      <c r="H154" s="150">
        <f t="shared" si="13"/>
        <v>467852.4</v>
      </c>
      <c r="I154" s="153">
        <v>0</v>
      </c>
      <c r="J154" s="153">
        <v>0</v>
      </c>
      <c r="K154" s="138">
        <v>0</v>
      </c>
      <c r="L154" s="138">
        <v>0</v>
      </c>
      <c r="M154" s="171">
        <v>467852.4</v>
      </c>
      <c r="N154" s="138">
        <v>0</v>
      </c>
      <c r="O154" s="66"/>
    </row>
    <row r="155" spans="1:15" s="8" customFormat="1" ht="15" customHeight="1">
      <c r="A155" s="190" t="s">
        <v>510</v>
      </c>
      <c r="B155" s="155"/>
      <c r="C155" s="155">
        <v>310</v>
      </c>
      <c r="D155" s="169"/>
      <c r="E155" s="155">
        <v>244</v>
      </c>
      <c r="F155" s="155">
        <v>310</v>
      </c>
      <c r="G155" s="156"/>
      <c r="H155" s="150">
        <f>SUM(H156:H158)</f>
        <v>538645.61</v>
      </c>
      <c r="I155" s="150">
        <f>SUM(I156:I158)</f>
        <v>268645.61</v>
      </c>
      <c r="J155" s="150">
        <f>SUM(J157:J158)</f>
        <v>0</v>
      </c>
      <c r="K155" s="135">
        <f>SUM(K157:K158)</f>
        <v>0</v>
      </c>
      <c r="L155" s="135">
        <f>SUM(L157:L158)</f>
        <v>0</v>
      </c>
      <c r="M155" s="150">
        <f>SUM(M157:M158)</f>
        <v>270000</v>
      </c>
      <c r="N155" s="135">
        <f>SUM(N157:N158)</f>
        <v>0</v>
      </c>
      <c r="O155" s="66"/>
    </row>
    <row r="156" spans="1:15" s="8" customFormat="1" ht="15" customHeight="1">
      <c r="A156" s="190" t="s">
        <v>323</v>
      </c>
      <c r="B156" s="155"/>
      <c r="C156" s="155">
        <v>310</v>
      </c>
      <c r="D156" s="148" t="s">
        <v>537</v>
      </c>
      <c r="E156" s="155">
        <v>244</v>
      </c>
      <c r="F156" s="155">
        <v>310</v>
      </c>
      <c r="G156" s="152" t="s">
        <v>543</v>
      </c>
      <c r="H156" s="150">
        <f t="shared" si="13"/>
        <v>194337.7</v>
      </c>
      <c r="I156" s="150">
        <v>194337.7</v>
      </c>
      <c r="J156" s="150">
        <v>0</v>
      </c>
      <c r="K156" s="135">
        <v>0</v>
      </c>
      <c r="L156" s="135">
        <v>0</v>
      </c>
      <c r="M156" s="150">
        <v>0</v>
      </c>
      <c r="N156" s="135">
        <v>0</v>
      </c>
      <c r="O156" s="66"/>
    </row>
    <row r="157" spans="1:15" s="8" customFormat="1" ht="15" customHeight="1">
      <c r="A157" s="190" t="s">
        <v>323</v>
      </c>
      <c r="B157" s="155"/>
      <c r="C157" s="155">
        <v>310</v>
      </c>
      <c r="D157" s="148" t="s">
        <v>537</v>
      </c>
      <c r="E157" s="155">
        <v>244</v>
      </c>
      <c r="F157" s="155">
        <v>310</v>
      </c>
      <c r="G157" s="152" t="s">
        <v>540</v>
      </c>
      <c r="H157" s="150">
        <f t="shared" si="13"/>
        <v>74307.91</v>
      </c>
      <c r="I157" s="153">
        <v>74307.91</v>
      </c>
      <c r="J157" s="153">
        <v>0</v>
      </c>
      <c r="K157" s="138">
        <v>0</v>
      </c>
      <c r="L157" s="138">
        <v>0</v>
      </c>
      <c r="M157" s="171">
        <v>0</v>
      </c>
      <c r="N157" s="138">
        <v>0</v>
      </c>
      <c r="O157" s="66"/>
    </row>
    <row r="158" spans="1:15" s="8" customFormat="1" ht="15" customHeight="1">
      <c r="A158" s="190" t="s">
        <v>323</v>
      </c>
      <c r="B158" s="155"/>
      <c r="C158" s="155">
        <v>310</v>
      </c>
      <c r="D158" s="169" t="s">
        <v>536</v>
      </c>
      <c r="E158" s="155">
        <v>244</v>
      </c>
      <c r="F158" s="155">
        <v>310</v>
      </c>
      <c r="G158" s="156" t="s">
        <v>546</v>
      </c>
      <c r="H158" s="150">
        <f t="shared" si="13"/>
        <v>270000</v>
      </c>
      <c r="I158" s="153">
        <v>0</v>
      </c>
      <c r="J158" s="153">
        <v>0</v>
      </c>
      <c r="K158" s="138">
        <v>0</v>
      </c>
      <c r="L158" s="138">
        <v>0</v>
      </c>
      <c r="M158" s="171">
        <v>270000</v>
      </c>
      <c r="N158" s="138">
        <v>0</v>
      </c>
      <c r="O158" s="66"/>
    </row>
    <row r="159" spans="1:15" s="8" customFormat="1" ht="15" customHeight="1">
      <c r="A159" s="190" t="s">
        <v>324</v>
      </c>
      <c r="B159" s="155"/>
      <c r="C159" s="155">
        <v>320</v>
      </c>
      <c r="D159" s="155"/>
      <c r="E159" s="155"/>
      <c r="F159" s="155">
        <v>320</v>
      </c>
      <c r="G159" s="161"/>
      <c r="H159" s="150">
        <f t="shared" si="13"/>
        <v>0</v>
      </c>
      <c r="I159" s="153">
        <v>0</v>
      </c>
      <c r="J159" s="153">
        <v>0</v>
      </c>
      <c r="K159" s="138">
        <v>0</v>
      </c>
      <c r="L159" s="138">
        <v>0</v>
      </c>
      <c r="M159" s="171">
        <v>0</v>
      </c>
      <c r="N159" s="138">
        <v>0</v>
      </c>
      <c r="O159" s="66"/>
    </row>
    <row r="160" spans="1:15" s="8" customFormat="1" ht="15" customHeight="1">
      <c r="A160" s="190" t="s">
        <v>325</v>
      </c>
      <c r="B160" s="155"/>
      <c r="C160" s="155">
        <v>340</v>
      </c>
      <c r="D160" s="155"/>
      <c r="E160" s="155">
        <v>244</v>
      </c>
      <c r="F160" s="155">
        <v>340</v>
      </c>
      <c r="G160" s="156"/>
      <c r="H160" s="150">
        <f t="shared" si="13"/>
        <v>5333050.54</v>
      </c>
      <c r="I160" s="153">
        <f aca="true" t="shared" si="16" ref="I160:N160">SUM(I162:I168)</f>
        <v>506780.82999999996</v>
      </c>
      <c r="J160" s="153">
        <f t="shared" si="16"/>
        <v>105204.41</v>
      </c>
      <c r="K160" s="139">
        <f t="shared" si="16"/>
        <v>0</v>
      </c>
      <c r="L160" s="139">
        <f t="shared" si="16"/>
        <v>0</v>
      </c>
      <c r="M160" s="153">
        <f>SUM(M162:M169)</f>
        <v>4721065.3</v>
      </c>
      <c r="N160" s="139">
        <f t="shared" si="16"/>
        <v>0</v>
      </c>
      <c r="O160" s="66"/>
    </row>
    <row r="161" spans="1:15" s="8" customFormat="1" ht="15" customHeight="1">
      <c r="A161" s="190" t="s">
        <v>4</v>
      </c>
      <c r="B161" s="155"/>
      <c r="C161" s="155"/>
      <c r="D161" s="155"/>
      <c r="E161" s="155"/>
      <c r="F161" s="155"/>
      <c r="G161" s="161"/>
      <c r="H161" s="150"/>
      <c r="I161" s="153"/>
      <c r="J161" s="153"/>
      <c r="K161" s="138"/>
      <c r="L161" s="138"/>
      <c r="M161" s="171"/>
      <c r="N161" s="138"/>
      <c r="O161" s="66"/>
    </row>
    <row r="162" spans="1:15" s="8" customFormat="1" ht="15" customHeight="1">
      <c r="A162" s="190" t="s">
        <v>326</v>
      </c>
      <c r="B162" s="155"/>
      <c r="C162" s="155">
        <v>340</v>
      </c>
      <c r="D162" s="148" t="s">
        <v>537</v>
      </c>
      <c r="E162" s="155">
        <v>244</v>
      </c>
      <c r="F162" s="155">
        <v>341</v>
      </c>
      <c r="G162" s="154" t="s">
        <v>541</v>
      </c>
      <c r="H162" s="150">
        <f aca="true" t="shared" si="17" ref="H162:H170">I162+J162+K162+L162+M162+N162</f>
        <v>7000</v>
      </c>
      <c r="I162" s="153">
        <v>7000</v>
      </c>
      <c r="J162" s="153">
        <v>0</v>
      </c>
      <c r="K162" s="138">
        <v>0</v>
      </c>
      <c r="L162" s="138">
        <v>0</v>
      </c>
      <c r="M162" s="171">
        <v>0</v>
      </c>
      <c r="N162" s="138">
        <v>0</v>
      </c>
      <c r="O162" s="66"/>
    </row>
    <row r="163" spans="1:15" s="8" customFormat="1" ht="15" customHeight="1">
      <c r="A163" s="190" t="s">
        <v>327</v>
      </c>
      <c r="B163" s="155"/>
      <c r="C163" s="155">
        <v>340</v>
      </c>
      <c r="D163" s="148" t="s">
        <v>537</v>
      </c>
      <c r="E163" s="155">
        <v>244</v>
      </c>
      <c r="F163" s="155">
        <v>342</v>
      </c>
      <c r="G163" s="154" t="s">
        <v>541</v>
      </c>
      <c r="H163" s="150">
        <f t="shared" si="17"/>
        <v>437421.05</v>
      </c>
      <c r="I163" s="153">
        <v>437421.05</v>
      </c>
      <c r="J163" s="153">
        <v>0</v>
      </c>
      <c r="K163" s="138">
        <v>0</v>
      </c>
      <c r="L163" s="138">
        <v>0</v>
      </c>
      <c r="M163" s="171">
        <v>0</v>
      </c>
      <c r="N163" s="138">
        <v>0</v>
      </c>
      <c r="O163" s="66"/>
    </row>
    <row r="164" spans="1:15" s="8" customFormat="1" ht="15" customHeight="1">
      <c r="A164" s="190" t="s">
        <v>327</v>
      </c>
      <c r="B164" s="155"/>
      <c r="C164" s="155">
        <v>340</v>
      </c>
      <c r="D164" s="169" t="s">
        <v>536</v>
      </c>
      <c r="E164" s="155">
        <v>244</v>
      </c>
      <c r="F164" s="155">
        <v>342</v>
      </c>
      <c r="G164" s="156" t="s">
        <v>546</v>
      </c>
      <c r="H164" s="150">
        <f t="shared" si="17"/>
        <v>4546065.3</v>
      </c>
      <c r="I164" s="153">
        <v>0</v>
      </c>
      <c r="J164" s="153">
        <v>0</v>
      </c>
      <c r="K164" s="138">
        <v>0</v>
      </c>
      <c r="L164" s="138">
        <v>0</v>
      </c>
      <c r="M164" s="171">
        <v>4546065.3</v>
      </c>
      <c r="N164" s="138">
        <v>0</v>
      </c>
      <c r="O164" s="66"/>
    </row>
    <row r="165" spans="1:15" s="8" customFormat="1" ht="15" customHeight="1">
      <c r="A165" s="190" t="s">
        <v>327</v>
      </c>
      <c r="B165" s="155"/>
      <c r="C165" s="155">
        <v>340</v>
      </c>
      <c r="D165" s="169" t="s">
        <v>549</v>
      </c>
      <c r="E165" s="155">
        <v>244</v>
      </c>
      <c r="F165" s="155">
        <v>342</v>
      </c>
      <c r="G165" s="151" t="s">
        <v>543</v>
      </c>
      <c r="H165" s="150">
        <f t="shared" si="17"/>
        <v>105204.41</v>
      </c>
      <c r="I165" s="153">
        <v>0</v>
      </c>
      <c r="J165" s="153">
        <v>105204.41</v>
      </c>
      <c r="K165" s="138">
        <v>0</v>
      </c>
      <c r="L165" s="138">
        <v>0</v>
      </c>
      <c r="M165" s="171">
        <v>0</v>
      </c>
      <c r="N165" s="138">
        <v>0</v>
      </c>
      <c r="O165" s="66"/>
    </row>
    <row r="166" spans="1:15" s="8" customFormat="1" ht="15" customHeight="1">
      <c r="A166" s="190" t="s">
        <v>328</v>
      </c>
      <c r="B166" s="155"/>
      <c r="C166" s="155">
        <v>340</v>
      </c>
      <c r="D166" s="148" t="s">
        <v>537</v>
      </c>
      <c r="E166" s="155">
        <v>244</v>
      </c>
      <c r="F166" s="155">
        <v>346</v>
      </c>
      <c r="G166" s="154" t="s">
        <v>541</v>
      </c>
      <c r="H166" s="150">
        <f t="shared" si="17"/>
        <v>9346.06</v>
      </c>
      <c r="I166" s="153">
        <v>9346.06</v>
      </c>
      <c r="J166" s="153">
        <v>0</v>
      </c>
      <c r="K166" s="138">
        <v>0</v>
      </c>
      <c r="L166" s="138">
        <v>0</v>
      </c>
      <c r="M166" s="171">
        <v>0</v>
      </c>
      <c r="N166" s="138">
        <v>0</v>
      </c>
      <c r="O166" s="66"/>
    </row>
    <row r="167" spans="1:15" s="8" customFormat="1" ht="15" customHeight="1">
      <c r="A167" s="190" t="s">
        <v>328</v>
      </c>
      <c r="B167" s="155"/>
      <c r="C167" s="155">
        <v>340</v>
      </c>
      <c r="D167" s="148" t="s">
        <v>537</v>
      </c>
      <c r="E167" s="155">
        <v>244</v>
      </c>
      <c r="F167" s="155">
        <v>346</v>
      </c>
      <c r="G167" s="156" t="s">
        <v>542</v>
      </c>
      <c r="H167" s="150">
        <f t="shared" si="17"/>
        <v>53013.72</v>
      </c>
      <c r="I167" s="153">
        <v>53013.72</v>
      </c>
      <c r="J167" s="153">
        <v>0</v>
      </c>
      <c r="K167" s="138">
        <v>0</v>
      </c>
      <c r="L167" s="138">
        <v>0</v>
      </c>
      <c r="M167" s="171">
        <v>0</v>
      </c>
      <c r="N167" s="138">
        <v>0</v>
      </c>
      <c r="O167" s="66"/>
    </row>
    <row r="168" spans="1:15" s="8" customFormat="1" ht="15" customHeight="1">
      <c r="A168" s="190" t="s">
        <v>528</v>
      </c>
      <c r="B168" s="155"/>
      <c r="C168" s="155">
        <v>340</v>
      </c>
      <c r="D168" s="169" t="s">
        <v>536</v>
      </c>
      <c r="E168" s="155">
        <v>244</v>
      </c>
      <c r="F168" s="155">
        <v>345</v>
      </c>
      <c r="G168" s="156" t="s">
        <v>546</v>
      </c>
      <c r="H168" s="150">
        <f t="shared" si="17"/>
        <v>100000</v>
      </c>
      <c r="I168" s="153">
        <v>0</v>
      </c>
      <c r="J168" s="153">
        <v>0</v>
      </c>
      <c r="K168" s="138">
        <v>0</v>
      </c>
      <c r="L168" s="138">
        <v>0</v>
      </c>
      <c r="M168" s="171">
        <v>100000</v>
      </c>
      <c r="N168" s="138">
        <v>0</v>
      </c>
      <c r="O168" s="66"/>
    </row>
    <row r="169" spans="1:15" s="8" customFormat="1" ht="15" customHeight="1">
      <c r="A169" s="190" t="s">
        <v>328</v>
      </c>
      <c r="B169" s="155"/>
      <c r="C169" s="155">
        <v>340</v>
      </c>
      <c r="D169" s="169" t="s">
        <v>536</v>
      </c>
      <c r="E169" s="155">
        <v>244</v>
      </c>
      <c r="F169" s="155">
        <v>346</v>
      </c>
      <c r="G169" s="156" t="s">
        <v>546</v>
      </c>
      <c r="H169" s="150">
        <f t="shared" si="17"/>
        <v>75000</v>
      </c>
      <c r="I169" s="153">
        <v>0</v>
      </c>
      <c r="J169" s="153">
        <v>0</v>
      </c>
      <c r="K169" s="138">
        <v>0</v>
      </c>
      <c r="L169" s="138">
        <v>0</v>
      </c>
      <c r="M169" s="171">
        <v>75000</v>
      </c>
      <c r="N169" s="138">
        <v>0</v>
      </c>
      <c r="O169" s="66"/>
    </row>
    <row r="170" spans="1:15" s="8" customFormat="1" ht="15" customHeight="1">
      <c r="A170" s="190" t="s">
        <v>329</v>
      </c>
      <c r="B170" s="155"/>
      <c r="C170" s="155">
        <v>530</v>
      </c>
      <c r="D170" s="155"/>
      <c r="E170" s="155">
        <v>465</v>
      </c>
      <c r="F170" s="155">
        <v>530</v>
      </c>
      <c r="G170" s="161"/>
      <c r="H170" s="150">
        <f t="shared" si="17"/>
        <v>0</v>
      </c>
      <c r="I170" s="153">
        <v>0</v>
      </c>
      <c r="J170" s="153">
        <v>0</v>
      </c>
      <c r="K170" s="138">
        <v>0</v>
      </c>
      <c r="L170" s="138">
        <v>0</v>
      </c>
      <c r="M170" s="171">
        <v>0</v>
      </c>
      <c r="N170" s="138">
        <v>0</v>
      </c>
      <c r="O170" s="66"/>
    </row>
    <row r="171" spans="1:15" s="8" customFormat="1" ht="15" customHeight="1">
      <c r="A171" s="190" t="s">
        <v>330</v>
      </c>
      <c r="B171" s="155"/>
      <c r="C171" s="155">
        <v>226</v>
      </c>
      <c r="D171" s="155"/>
      <c r="E171" s="155">
        <v>244</v>
      </c>
      <c r="F171" s="155">
        <v>226</v>
      </c>
      <c r="G171" s="161"/>
      <c r="H171" s="150">
        <f>SUM(H174:H181)</f>
        <v>1178859</v>
      </c>
      <c r="I171" s="150">
        <f>SUM(I174:I181)</f>
        <v>929859</v>
      </c>
      <c r="J171" s="150">
        <f>SUM(J174:J181)</f>
        <v>56000</v>
      </c>
      <c r="K171" s="135">
        <f>SUM(K173:K179)</f>
        <v>0</v>
      </c>
      <c r="L171" s="135">
        <f>SUM(L173:L179)</f>
        <v>0</v>
      </c>
      <c r="M171" s="150">
        <f>SUM(M173:M179)</f>
        <v>193000</v>
      </c>
      <c r="N171" s="135">
        <f>SUM(N173:N179)</f>
        <v>0</v>
      </c>
      <c r="O171" s="66"/>
    </row>
    <row r="172" spans="1:15" s="8" customFormat="1" ht="15" customHeight="1">
      <c r="A172" s="190" t="s">
        <v>4</v>
      </c>
      <c r="B172" s="155"/>
      <c r="C172" s="155"/>
      <c r="D172" s="155"/>
      <c r="E172" s="155"/>
      <c r="F172" s="155"/>
      <c r="G172" s="161"/>
      <c r="H172" s="150"/>
      <c r="I172" s="153"/>
      <c r="J172" s="153"/>
      <c r="K172" s="138"/>
      <c r="L172" s="138"/>
      <c r="M172" s="171"/>
      <c r="N172" s="138"/>
      <c r="O172" s="66"/>
    </row>
    <row r="173" spans="1:15" s="8" customFormat="1" ht="15" customHeight="1">
      <c r="A173" s="190" t="s">
        <v>331</v>
      </c>
      <c r="B173" s="155"/>
      <c r="C173" s="155"/>
      <c r="D173" s="155"/>
      <c r="E173" s="155"/>
      <c r="F173" s="155"/>
      <c r="G173" s="161"/>
      <c r="H173" s="150">
        <f aca="true" t="shared" si="18" ref="H173:H182">I173+J173+K173+L173+M173+N173</f>
        <v>0</v>
      </c>
      <c r="I173" s="153">
        <v>0</v>
      </c>
      <c r="J173" s="153">
        <v>0</v>
      </c>
      <c r="K173" s="138">
        <v>0</v>
      </c>
      <c r="L173" s="138">
        <v>0</v>
      </c>
      <c r="M173" s="171">
        <v>0</v>
      </c>
      <c r="N173" s="138">
        <v>0</v>
      </c>
      <c r="O173" s="66"/>
    </row>
    <row r="174" spans="1:15" s="8" customFormat="1" ht="28.5" customHeight="1">
      <c r="A174" s="190" t="s">
        <v>332</v>
      </c>
      <c r="B174" s="155"/>
      <c r="C174" s="147">
        <v>226</v>
      </c>
      <c r="D174" s="148" t="s">
        <v>537</v>
      </c>
      <c r="E174" s="147">
        <v>244</v>
      </c>
      <c r="F174" s="147">
        <v>226</v>
      </c>
      <c r="G174" s="154" t="s">
        <v>541</v>
      </c>
      <c r="H174" s="150">
        <f t="shared" si="18"/>
        <v>3000</v>
      </c>
      <c r="I174" s="153">
        <v>3000</v>
      </c>
      <c r="J174" s="153">
        <v>0</v>
      </c>
      <c r="K174" s="138">
        <v>0</v>
      </c>
      <c r="L174" s="138">
        <v>0</v>
      </c>
      <c r="M174" s="171">
        <v>0</v>
      </c>
      <c r="N174" s="138">
        <v>0</v>
      </c>
      <c r="O174" s="66"/>
    </row>
    <row r="175" spans="1:15" s="8" customFormat="1" ht="15" customHeight="1">
      <c r="A175" s="190" t="s">
        <v>333</v>
      </c>
      <c r="B175" s="155"/>
      <c r="C175" s="147">
        <v>226</v>
      </c>
      <c r="D175" s="148" t="s">
        <v>537</v>
      </c>
      <c r="E175" s="147">
        <v>244</v>
      </c>
      <c r="F175" s="147">
        <v>226</v>
      </c>
      <c r="G175" s="152" t="s">
        <v>543</v>
      </c>
      <c r="H175" s="150">
        <f>I175+J175+K175+L175+M175+N175</f>
        <v>8000</v>
      </c>
      <c r="I175" s="153">
        <v>8000</v>
      </c>
      <c r="J175" s="153">
        <v>0</v>
      </c>
      <c r="K175" s="138">
        <v>0</v>
      </c>
      <c r="L175" s="138">
        <v>0</v>
      </c>
      <c r="M175" s="171">
        <v>0</v>
      </c>
      <c r="N175" s="138">
        <v>0</v>
      </c>
      <c r="O175" s="66"/>
    </row>
    <row r="176" spans="1:15" s="8" customFormat="1" ht="15" customHeight="1">
      <c r="A176" s="190" t="s">
        <v>333</v>
      </c>
      <c r="B176" s="155"/>
      <c r="C176" s="147">
        <v>226</v>
      </c>
      <c r="D176" s="148" t="s">
        <v>537</v>
      </c>
      <c r="E176" s="147">
        <v>244</v>
      </c>
      <c r="F176" s="147">
        <v>226</v>
      </c>
      <c r="G176" s="152" t="s">
        <v>540</v>
      </c>
      <c r="H176" s="150">
        <f t="shared" si="18"/>
        <v>4000</v>
      </c>
      <c r="I176" s="153">
        <v>4000</v>
      </c>
      <c r="J176" s="153">
        <v>0</v>
      </c>
      <c r="K176" s="138">
        <v>0</v>
      </c>
      <c r="L176" s="138">
        <v>0</v>
      </c>
      <c r="M176" s="171">
        <v>0</v>
      </c>
      <c r="N176" s="138">
        <v>0</v>
      </c>
      <c r="O176" s="66"/>
    </row>
    <row r="177" spans="1:15" s="8" customFormat="1" ht="15" customHeight="1">
      <c r="A177" s="190" t="s">
        <v>333</v>
      </c>
      <c r="B177" s="155"/>
      <c r="C177" s="155">
        <v>226</v>
      </c>
      <c r="D177" s="148" t="s">
        <v>537</v>
      </c>
      <c r="E177" s="155">
        <v>244</v>
      </c>
      <c r="F177" s="155">
        <v>226</v>
      </c>
      <c r="G177" s="154" t="s">
        <v>541</v>
      </c>
      <c r="H177" s="150">
        <f t="shared" si="18"/>
        <v>760001.56</v>
      </c>
      <c r="I177" s="153">
        <v>760001.56</v>
      </c>
      <c r="J177" s="153">
        <v>0</v>
      </c>
      <c r="K177" s="138">
        <v>0</v>
      </c>
      <c r="L177" s="138">
        <v>0</v>
      </c>
      <c r="M177" s="171">
        <v>0</v>
      </c>
      <c r="N177" s="138">
        <v>0</v>
      </c>
      <c r="O177" s="66"/>
    </row>
    <row r="178" spans="1:15" s="8" customFormat="1" ht="15" customHeight="1">
      <c r="A178" s="190" t="s">
        <v>333</v>
      </c>
      <c r="B178" s="155"/>
      <c r="C178" s="155">
        <v>226</v>
      </c>
      <c r="D178" s="148" t="s">
        <v>537</v>
      </c>
      <c r="E178" s="155">
        <v>244</v>
      </c>
      <c r="F178" s="155">
        <v>226</v>
      </c>
      <c r="G178" s="156" t="s">
        <v>542</v>
      </c>
      <c r="H178" s="150">
        <f t="shared" si="18"/>
        <v>146857.44</v>
      </c>
      <c r="I178" s="153">
        <v>146857.44</v>
      </c>
      <c r="J178" s="153">
        <v>0</v>
      </c>
      <c r="K178" s="138">
        <v>0</v>
      </c>
      <c r="L178" s="138">
        <v>0</v>
      </c>
      <c r="M178" s="171">
        <v>0</v>
      </c>
      <c r="N178" s="138">
        <v>0</v>
      </c>
      <c r="O178" s="66"/>
    </row>
    <row r="179" spans="1:15" s="8" customFormat="1" ht="15" customHeight="1">
      <c r="A179" s="190" t="s">
        <v>333</v>
      </c>
      <c r="B179" s="155"/>
      <c r="C179" s="155">
        <v>226</v>
      </c>
      <c r="D179" s="169" t="s">
        <v>536</v>
      </c>
      <c r="E179" s="155">
        <v>244</v>
      </c>
      <c r="F179" s="155">
        <v>226</v>
      </c>
      <c r="G179" s="156" t="s">
        <v>546</v>
      </c>
      <c r="H179" s="150">
        <f t="shared" si="18"/>
        <v>193000</v>
      </c>
      <c r="I179" s="153">
        <v>0</v>
      </c>
      <c r="J179" s="153">
        <v>0</v>
      </c>
      <c r="K179" s="138">
        <v>0</v>
      </c>
      <c r="L179" s="138">
        <v>0</v>
      </c>
      <c r="M179" s="171">
        <v>193000</v>
      </c>
      <c r="N179" s="138">
        <v>0</v>
      </c>
      <c r="O179" s="66"/>
    </row>
    <row r="180" spans="1:15" s="8" customFormat="1" ht="15" customHeight="1">
      <c r="A180" s="190" t="s">
        <v>555</v>
      </c>
      <c r="B180" s="155"/>
      <c r="C180" s="155">
        <v>226</v>
      </c>
      <c r="D180" s="169" t="s">
        <v>556</v>
      </c>
      <c r="E180" s="155">
        <v>244</v>
      </c>
      <c r="F180" s="155">
        <v>226</v>
      </c>
      <c r="G180" s="156" t="s">
        <v>557</v>
      </c>
      <c r="H180" s="150">
        <f t="shared" si="18"/>
        <v>56000</v>
      </c>
      <c r="I180" s="153">
        <v>0</v>
      </c>
      <c r="J180" s="153">
        <v>56000</v>
      </c>
      <c r="K180" s="138">
        <v>0</v>
      </c>
      <c r="L180" s="138">
        <v>0</v>
      </c>
      <c r="M180" s="171">
        <v>0</v>
      </c>
      <c r="N180" s="138">
        <v>0</v>
      </c>
      <c r="O180" s="66"/>
    </row>
    <row r="181" spans="1:15" s="8" customFormat="1" ht="15" customHeight="1">
      <c r="A181" s="190" t="s">
        <v>530</v>
      </c>
      <c r="B181" s="155"/>
      <c r="C181" s="155">
        <v>227</v>
      </c>
      <c r="D181" s="148" t="s">
        <v>537</v>
      </c>
      <c r="E181" s="155">
        <v>244</v>
      </c>
      <c r="F181" s="155">
        <v>227</v>
      </c>
      <c r="G181" s="154" t="s">
        <v>541</v>
      </c>
      <c r="H181" s="150">
        <f t="shared" si="18"/>
        <v>8000</v>
      </c>
      <c r="I181" s="153">
        <v>8000</v>
      </c>
      <c r="J181" s="153">
        <v>0</v>
      </c>
      <c r="K181" s="138">
        <v>0</v>
      </c>
      <c r="L181" s="138">
        <v>0</v>
      </c>
      <c r="M181" s="171">
        <v>0</v>
      </c>
      <c r="N181" s="138">
        <v>0</v>
      </c>
      <c r="O181" s="66"/>
    </row>
    <row r="182" spans="1:15" s="8" customFormat="1" ht="15" customHeight="1">
      <c r="A182" s="190" t="s">
        <v>398</v>
      </c>
      <c r="B182" s="155"/>
      <c r="C182" s="155">
        <v>296</v>
      </c>
      <c r="D182" s="155"/>
      <c r="E182" s="155">
        <v>244</v>
      </c>
      <c r="F182" s="155">
        <v>296</v>
      </c>
      <c r="G182" s="161"/>
      <c r="H182" s="150">
        <f t="shared" si="18"/>
        <v>0</v>
      </c>
      <c r="I182" s="153">
        <v>0</v>
      </c>
      <c r="J182" s="153">
        <v>0</v>
      </c>
      <c r="K182" s="138">
        <v>0</v>
      </c>
      <c r="L182" s="138">
        <v>0</v>
      </c>
      <c r="M182" s="171">
        <v>0</v>
      </c>
      <c r="N182" s="138">
        <v>0</v>
      </c>
      <c r="O182" s="66"/>
    </row>
    <row r="183" spans="1:15" s="8" customFormat="1" ht="15" customHeight="1">
      <c r="A183" s="187" t="s">
        <v>53</v>
      </c>
      <c r="B183" s="155">
        <v>300</v>
      </c>
      <c r="C183" s="155" t="s">
        <v>10</v>
      </c>
      <c r="D183" s="155"/>
      <c r="E183" s="155"/>
      <c r="F183" s="155" t="s">
        <v>10</v>
      </c>
      <c r="G183" s="161"/>
      <c r="H183" s="150">
        <f>H185+H186</f>
        <v>0</v>
      </c>
      <c r="I183" s="153">
        <f aca="true" t="shared" si="19" ref="I183:N183">I185+I186</f>
        <v>0</v>
      </c>
      <c r="J183" s="153">
        <f t="shared" si="19"/>
        <v>0</v>
      </c>
      <c r="K183" s="139">
        <f t="shared" si="19"/>
        <v>0</v>
      </c>
      <c r="L183" s="139">
        <f t="shared" si="19"/>
        <v>0</v>
      </c>
      <c r="M183" s="153">
        <f t="shared" si="19"/>
        <v>0</v>
      </c>
      <c r="N183" s="139">
        <f t="shared" si="19"/>
        <v>0</v>
      </c>
      <c r="O183" s="66"/>
    </row>
    <row r="184" spans="1:15" s="8" customFormat="1" ht="15" customHeight="1">
      <c r="A184" s="187" t="s">
        <v>3</v>
      </c>
      <c r="B184" s="155"/>
      <c r="C184" s="175"/>
      <c r="D184" s="155"/>
      <c r="E184" s="155"/>
      <c r="F184" s="175"/>
      <c r="G184" s="176"/>
      <c r="H184" s="150"/>
      <c r="I184" s="153"/>
      <c r="J184" s="153"/>
      <c r="K184" s="138"/>
      <c r="L184" s="138"/>
      <c r="M184" s="171"/>
      <c r="N184" s="138"/>
      <c r="O184" s="66"/>
    </row>
    <row r="185" spans="1:15" s="8" customFormat="1" ht="15" customHeight="1">
      <c r="A185" s="187" t="s">
        <v>54</v>
      </c>
      <c r="B185" s="172">
        <v>310</v>
      </c>
      <c r="C185" s="177"/>
      <c r="D185" s="172"/>
      <c r="E185" s="172"/>
      <c r="F185" s="177"/>
      <c r="G185" s="178"/>
      <c r="H185" s="150">
        <f>I185+J185+K185+L185+M185+N185</f>
        <v>0</v>
      </c>
      <c r="I185" s="153">
        <v>0</v>
      </c>
      <c r="J185" s="153">
        <v>0</v>
      </c>
      <c r="K185" s="138">
        <v>0</v>
      </c>
      <c r="L185" s="138">
        <v>0</v>
      </c>
      <c r="M185" s="171">
        <v>0</v>
      </c>
      <c r="N185" s="138">
        <v>0</v>
      </c>
      <c r="O185" s="66"/>
    </row>
    <row r="186" spans="1:14" ht="15" customHeight="1">
      <c r="A186" s="187" t="s">
        <v>55</v>
      </c>
      <c r="B186" s="155">
        <v>320</v>
      </c>
      <c r="C186" s="155"/>
      <c r="D186" s="155"/>
      <c r="E186" s="155"/>
      <c r="F186" s="155"/>
      <c r="G186" s="161"/>
      <c r="H186" s="150">
        <f>I186+J186+K186+L186+M186+N186</f>
        <v>0</v>
      </c>
      <c r="I186" s="153">
        <v>0</v>
      </c>
      <c r="J186" s="153">
        <v>0</v>
      </c>
      <c r="K186" s="138">
        <v>0</v>
      </c>
      <c r="L186" s="138">
        <v>0</v>
      </c>
      <c r="M186" s="171">
        <v>0</v>
      </c>
      <c r="N186" s="138">
        <v>0</v>
      </c>
    </row>
    <row r="187" spans="1:14" ht="15" customHeight="1">
      <c r="A187" s="187" t="s">
        <v>56</v>
      </c>
      <c r="B187" s="155">
        <v>400</v>
      </c>
      <c r="C187" s="155"/>
      <c r="D187" s="155"/>
      <c r="E187" s="155"/>
      <c r="F187" s="155"/>
      <c r="G187" s="161"/>
      <c r="H187" s="150">
        <f>H189+H190</f>
        <v>0</v>
      </c>
      <c r="I187" s="153">
        <f aca="true" t="shared" si="20" ref="I187:N187">I189+I190</f>
        <v>0</v>
      </c>
      <c r="J187" s="153">
        <f t="shared" si="20"/>
        <v>0</v>
      </c>
      <c r="K187" s="139">
        <f t="shared" si="20"/>
        <v>0</v>
      </c>
      <c r="L187" s="139">
        <f t="shared" si="20"/>
        <v>0</v>
      </c>
      <c r="M187" s="153">
        <f t="shared" si="20"/>
        <v>0</v>
      </c>
      <c r="N187" s="139">
        <f t="shared" si="20"/>
        <v>0</v>
      </c>
    </row>
    <row r="188" spans="1:14" ht="15" customHeight="1">
      <c r="A188" s="187" t="s">
        <v>3</v>
      </c>
      <c r="B188" s="155"/>
      <c r="C188" s="175"/>
      <c r="D188" s="155"/>
      <c r="E188" s="155"/>
      <c r="F188" s="175"/>
      <c r="G188" s="176"/>
      <c r="H188" s="150"/>
      <c r="I188" s="153"/>
      <c r="J188" s="153"/>
      <c r="K188" s="138"/>
      <c r="L188" s="138"/>
      <c r="M188" s="171"/>
      <c r="N188" s="138"/>
    </row>
    <row r="189" spans="1:14" ht="15" customHeight="1">
      <c r="A189" s="187" t="s">
        <v>57</v>
      </c>
      <c r="B189" s="172">
        <v>410</v>
      </c>
      <c r="C189" s="177"/>
      <c r="D189" s="172"/>
      <c r="E189" s="172"/>
      <c r="F189" s="177"/>
      <c r="G189" s="178"/>
      <c r="H189" s="150">
        <f aca="true" t="shared" si="21" ref="H189:H200">I189+J189+K189+L189+M189+N189</f>
        <v>0</v>
      </c>
      <c r="I189" s="153">
        <v>0</v>
      </c>
      <c r="J189" s="153">
        <v>0</v>
      </c>
      <c r="K189" s="138">
        <v>0</v>
      </c>
      <c r="L189" s="138">
        <v>0</v>
      </c>
      <c r="M189" s="171">
        <v>0</v>
      </c>
      <c r="N189" s="138">
        <v>0</v>
      </c>
    </row>
    <row r="190" spans="1:14" ht="15" customHeight="1">
      <c r="A190" s="187" t="s">
        <v>58</v>
      </c>
      <c r="B190" s="155">
        <v>420</v>
      </c>
      <c r="C190" s="155"/>
      <c r="D190" s="155"/>
      <c r="E190" s="155"/>
      <c r="F190" s="155"/>
      <c r="G190" s="161"/>
      <c r="H190" s="150">
        <f t="shared" si="21"/>
        <v>0</v>
      </c>
      <c r="I190" s="153">
        <v>0</v>
      </c>
      <c r="J190" s="153">
        <v>0</v>
      </c>
      <c r="K190" s="138">
        <v>0</v>
      </c>
      <c r="L190" s="138">
        <v>0</v>
      </c>
      <c r="M190" s="171">
        <v>0</v>
      </c>
      <c r="N190" s="138">
        <v>0</v>
      </c>
    </row>
    <row r="191" spans="1:14" ht="30" customHeight="1">
      <c r="A191" s="187" t="s">
        <v>334</v>
      </c>
      <c r="B191" s="155">
        <v>500</v>
      </c>
      <c r="C191" s="155" t="s">
        <v>10</v>
      </c>
      <c r="D191" s="155"/>
      <c r="E191" s="155"/>
      <c r="F191" s="155" t="s">
        <v>10</v>
      </c>
      <c r="G191" s="161"/>
      <c r="H191" s="150">
        <f t="shared" si="21"/>
        <v>2302775.14</v>
      </c>
      <c r="I191" s="153">
        <f>I192+I193+I194+I195+I196+I199</f>
        <v>1397700.74</v>
      </c>
      <c r="J191" s="153">
        <f>SUM(J196:J199)</f>
        <v>146606.1</v>
      </c>
      <c r="K191" s="139">
        <f>K192+K193</f>
        <v>0</v>
      </c>
      <c r="L191" s="139">
        <f>L192+L193</f>
        <v>0</v>
      </c>
      <c r="M191" s="153">
        <f>M192+M193+M194+M195+M196+M199</f>
        <v>758468.3</v>
      </c>
      <c r="N191" s="139">
        <f>N192+N193</f>
        <v>0</v>
      </c>
    </row>
    <row r="192" spans="1:14" ht="15" customHeight="1">
      <c r="A192" s="187" t="s">
        <v>59</v>
      </c>
      <c r="B192" s="155"/>
      <c r="C192" s="147">
        <v>131</v>
      </c>
      <c r="D192" s="148" t="s">
        <v>537</v>
      </c>
      <c r="E192" s="147"/>
      <c r="F192" s="147">
        <v>131</v>
      </c>
      <c r="G192" s="154" t="s">
        <v>538</v>
      </c>
      <c r="H192" s="150">
        <f t="shared" si="21"/>
        <v>1056346.27</v>
      </c>
      <c r="I192" s="171">
        <v>1056346.27</v>
      </c>
      <c r="J192" s="153">
        <v>0</v>
      </c>
      <c r="K192" s="138">
        <v>0</v>
      </c>
      <c r="L192" s="138">
        <v>0</v>
      </c>
      <c r="M192" s="171">
        <v>0</v>
      </c>
      <c r="N192" s="138">
        <v>0</v>
      </c>
    </row>
    <row r="193" spans="1:14" ht="15" customHeight="1">
      <c r="A193" s="187" t="s">
        <v>59</v>
      </c>
      <c r="B193" s="155"/>
      <c r="C193" s="147">
        <v>131</v>
      </c>
      <c r="D193" s="148" t="s">
        <v>537</v>
      </c>
      <c r="E193" s="147"/>
      <c r="F193" s="147">
        <v>131</v>
      </c>
      <c r="G193" s="154" t="s">
        <v>539</v>
      </c>
      <c r="H193" s="150">
        <f t="shared" si="21"/>
        <v>341354.47</v>
      </c>
      <c r="I193" s="171">
        <v>341354.47</v>
      </c>
      <c r="J193" s="153">
        <v>0</v>
      </c>
      <c r="K193" s="138">
        <v>0</v>
      </c>
      <c r="L193" s="138">
        <v>0</v>
      </c>
      <c r="M193" s="171">
        <v>0</v>
      </c>
      <c r="N193" s="138">
        <v>0</v>
      </c>
    </row>
    <row r="194" spans="1:14" ht="15" customHeight="1">
      <c r="A194" s="187" t="s">
        <v>59</v>
      </c>
      <c r="B194" s="155"/>
      <c r="C194" s="147">
        <v>131</v>
      </c>
      <c r="D194" s="169" t="s">
        <v>536</v>
      </c>
      <c r="E194" s="147"/>
      <c r="F194" s="147">
        <v>131</v>
      </c>
      <c r="G194" s="149" t="s">
        <v>361</v>
      </c>
      <c r="H194" s="150">
        <f aca="true" t="shared" si="22" ref="H194:H199">I194+J194+K194+L194+M194+N194</f>
        <v>743468.3</v>
      </c>
      <c r="I194" s="171">
        <v>0</v>
      </c>
      <c r="J194" s="153">
        <v>0</v>
      </c>
      <c r="K194" s="138">
        <v>0</v>
      </c>
      <c r="L194" s="138">
        <v>0</v>
      </c>
      <c r="M194" s="171">
        <v>743468.3</v>
      </c>
      <c r="N194" s="138">
        <v>0</v>
      </c>
    </row>
    <row r="195" spans="1:14" ht="15" customHeight="1">
      <c r="A195" s="187" t="s">
        <v>59</v>
      </c>
      <c r="B195" s="155"/>
      <c r="C195" s="147">
        <v>155</v>
      </c>
      <c r="D195" s="169" t="s">
        <v>536</v>
      </c>
      <c r="E195" s="147"/>
      <c r="F195" s="147">
        <v>155</v>
      </c>
      <c r="G195" s="149" t="s">
        <v>361</v>
      </c>
      <c r="H195" s="150">
        <f t="shared" si="22"/>
        <v>15000</v>
      </c>
      <c r="I195" s="171">
        <v>0</v>
      </c>
      <c r="J195" s="153">
        <v>0</v>
      </c>
      <c r="K195" s="138">
        <v>0</v>
      </c>
      <c r="L195" s="138"/>
      <c r="M195" s="171">
        <v>15000</v>
      </c>
      <c r="N195" s="138">
        <v>0</v>
      </c>
    </row>
    <row r="196" spans="1:14" ht="15" customHeight="1">
      <c r="A196" s="187" t="s">
        <v>59</v>
      </c>
      <c r="B196" s="155"/>
      <c r="C196" s="147">
        <v>152</v>
      </c>
      <c r="D196" s="147">
        <v>901480000</v>
      </c>
      <c r="E196" s="147"/>
      <c r="F196" s="147">
        <v>152</v>
      </c>
      <c r="G196" s="149" t="s">
        <v>533</v>
      </c>
      <c r="H196" s="150">
        <f t="shared" si="22"/>
        <v>92686.4</v>
      </c>
      <c r="I196" s="171">
        <v>0</v>
      </c>
      <c r="J196" s="153">
        <v>92686.4</v>
      </c>
      <c r="K196" s="138">
        <v>0</v>
      </c>
      <c r="L196" s="138">
        <v>0</v>
      </c>
      <c r="M196" s="171">
        <v>0</v>
      </c>
      <c r="N196" s="138">
        <v>0</v>
      </c>
    </row>
    <row r="197" spans="1:14" ht="15" customHeight="1">
      <c r="A197" s="187" t="s">
        <v>59</v>
      </c>
      <c r="B197" s="155"/>
      <c r="C197" s="147">
        <v>152</v>
      </c>
      <c r="D197" s="169" t="s">
        <v>551</v>
      </c>
      <c r="E197" s="147"/>
      <c r="F197" s="147">
        <v>152</v>
      </c>
      <c r="G197" s="149" t="s">
        <v>533</v>
      </c>
      <c r="H197" s="150">
        <f t="shared" si="22"/>
        <v>1266.1</v>
      </c>
      <c r="I197" s="171">
        <v>0</v>
      </c>
      <c r="J197" s="153">
        <v>1266.1</v>
      </c>
      <c r="K197" s="138">
        <v>0</v>
      </c>
      <c r="L197" s="138">
        <v>0</v>
      </c>
      <c r="M197" s="171">
        <v>0</v>
      </c>
      <c r="N197" s="138">
        <v>0</v>
      </c>
    </row>
    <row r="198" spans="1:14" ht="15" customHeight="1">
      <c r="A198" s="187" t="s">
        <v>59</v>
      </c>
      <c r="B198" s="155"/>
      <c r="C198" s="147">
        <v>152</v>
      </c>
      <c r="D198" s="169" t="s">
        <v>552</v>
      </c>
      <c r="E198" s="147"/>
      <c r="F198" s="147">
        <v>152</v>
      </c>
      <c r="G198" s="149" t="s">
        <v>533</v>
      </c>
      <c r="H198" s="150">
        <f t="shared" si="22"/>
        <v>51704.68</v>
      </c>
      <c r="I198" s="171">
        <v>0</v>
      </c>
      <c r="J198" s="153">
        <v>51704.68</v>
      </c>
      <c r="K198" s="138">
        <v>0</v>
      </c>
      <c r="L198" s="138">
        <v>0</v>
      </c>
      <c r="M198" s="171">
        <v>0</v>
      </c>
      <c r="N198" s="138">
        <v>0</v>
      </c>
    </row>
    <row r="199" spans="1:14" ht="15" customHeight="1">
      <c r="A199" s="187" t="s">
        <v>59</v>
      </c>
      <c r="B199" s="155"/>
      <c r="C199" s="147">
        <v>152</v>
      </c>
      <c r="D199" s="169" t="s">
        <v>553</v>
      </c>
      <c r="E199" s="147"/>
      <c r="F199" s="147">
        <v>152</v>
      </c>
      <c r="G199" s="149" t="s">
        <v>533</v>
      </c>
      <c r="H199" s="150">
        <f t="shared" si="22"/>
        <v>948.92</v>
      </c>
      <c r="I199" s="171">
        <v>0</v>
      </c>
      <c r="J199" s="153">
        <v>948.92</v>
      </c>
      <c r="K199" s="138">
        <v>0</v>
      </c>
      <c r="L199" s="138">
        <v>0</v>
      </c>
      <c r="M199" s="171">
        <v>0</v>
      </c>
      <c r="N199" s="138">
        <v>0</v>
      </c>
    </row>
    <row r="200" spans="1:14" ht="15" customHeight="1">
      <c r="A200" s="187" t="s">
        <v>60</v>
      </c>
      <c r="B200" s="155">
        <v>600</v>
      </c>
      <c r="C200" s="147" t="s">
        <v>10</v>
      </c>
      <c r="D200" s="147"/>
      <c r="E200" s="147"/>
      <c r="F200" s="147" t="s">
        <v>10</v>
      </c>
      <c r="G200" s="151"/>
      <c r="H200" s="150">
        <f t="shared" si="21"/>
        <v>4.656612873077393E-10</v>
      </c>
      <c r="I200" s="170">
        <f>SUM(I191+I11-I69)</f>
        <v>0</v>
      </c>
      <c r="J200" s="170">
        <f>SUM(J191+J11-J69)</f>
        <v>4.656612873077393E-10</v>
      </c>
      <c r="K200" s="140">
        <v>0</v>
      </c>
      <c r="L200" s="140">
        <v>0</v>
      </c>
      <c r="M200" s="170">
        <f>SUM(M191+M11-M69)</f>
        <v>0</v>
      </c>
      <c r="N200" s="140">
        <v>0</v>
      </c>
    </row>
    <row r="201" spans="1:14" ht="15">
      <c r="A201" s="192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2"/>
    </row>
    <row r="202" spans="1:14" ht="14.25" customHeight="1">
      <c r="A202" s="192"/>
      <c r="B202" s="21"/>
      <c r="C202" s="21"/>
      <c r="D202" s="21"/>
      <c r="E202" s="21"/>
      <c r="F202" s="21"/>
      <c r="G202" s="21"/>
      <c r="H202" s="272"/>
      <c r="I202" s="272"/>
      <c r="J202" s="272"/>
      <c r="K202" s="272"/>
      <c r="L202" s="21"/>
      <c r="M202" s="21"/>
      <c r="N202" s="22" t="s">
        <v>77</v>
      </c>
    </row>
    <row r="203" spans="1:14" ht="13.5" customHeight="1">
      <c r="A203" s="192"/>
      <c r="B203" s="21"/>
      <c r="C203" s="21"/>
      <c r="D203" s="21"/>
      <c r="E203" s="21"/>
      <c r="F203" s="21"/>
      <c r="G203" s="21"/>
      <c r="H203" s="261" t="s">
        <v>41</v>
      </c>
      <c r="I203" s="261"/>
      <c r="J203" s="261"/>
      <c r="K203" s="261"/>
      <c r="L203" s="21"/>
      <c r="M203" s="21"/>
      <c r="N203" s="21"/>
    </row>
    <row r="204" spans="1:14" ht="12" customHeight="1">
      <c r="A204" s="192"/>
      <c r="B204" s="21"/>
      <c r="C204" s="21"/>
      <c r="D204" s="21"/>
      <c r="E204" s="21"/>
      <c r="F204" s="21"/>
      <c r="G204" s="21"/>
      <c r="H204" s="230" t="s">
        <v>512</v>
      </c>
      <c r="I204" s="230"/>
      <c r="J204" s="230"/>
      <c r="K204" s="230"/>
      <c r="L204" s="21"/>
      <c r="M204" s="21"/>
      <c r="N204" s="21"/>
    </row>
    <row r="205" spans="1:14" ht="18" customHeight="1">
      <c r="A205" s="192"/>
      <c r="B205" s="21"/>
      <c r="C205" s="21"/>
      <c r="D205" s="21"/>
      <c r="E205" s="21"/>
      <c r="F205" s="21"/>
      <c r="G205" s="21"/>
      <c r="H205" s="22"/>
      <c r="I205" s="22"/>
      <c r="J205" s="22"/>
      <c r="K205" s="22"/>
      <c r="L205" s="21"/>
      <c r="M205" s="21"/>
      <c r="N205" s="21"/>
    </row>
    <row r="206" spans="1:15" s="8" customFormat="1" ht="14.25" customHeight="1">
      <c r="A206" s="257" t="s">
        <v>1</v>
      </c>
      <c r="B206" s="260" t="s">
        <v>45</v>
      </c>
      <c r="C206" s="241" t="s">
        <v>395</v>
      </c>
      <c r="D206" s="273" t="s">
        <v>161</v>
      </c>
      <c r="E206" s="250" t="s">
        <v>162</v>
      </c>
      <c r="F206" s="253" t="s">
        <v>163</v>
      </c>
      <c r="G206" s="244" t="s">
        <v>335</v>
      </c>
      <c r="H206" s="265" t="s">
        <v>38</v>
      </c>
      <c r="I206" s="266"/>
      <c r="J206" s="266"/>
      <c r="K206" s="266"/>
      <c r="L206" s="266"/>
      <c r="M206" s="266"/>
      <c r="N206" s="267"/>
      <c r="O206" s="66"/>
    </row>
    <row r="207" spans="1:15" s="8" customFormat="1" ht="12.75" customHeight="1">
      <c r="A207" s="258"/>
      <c r="B207" s="260"/>
      <c r="C207" s="242"/>
      <c r="D207" s="274"/>
      <c r="E207" s="251"/>
      <c r="F207" s="253"/>
      <c r="G207" s="245"/>
      <c r="H207" s="241" t="s">
        <v>33</v>
      </c>
      <c r="I207" s="268" t="s">
        <v>4</v>
      </c>
      <c r="J207" s="268"/>
      <c r="K207" s="268"/>
      <c r="L207" s="268"/>
      <c r="M207" s="268"/>
      <c r="N207" s="268"/>
      <c r="O207" s="66"/>
    </row>
    <row r="208" spans="1:15" s="8" customFormat="1" ht="56.25" customHeight="1">
      <c r="A208" s="258"/>
      <c r="B208" s="260"/>
      <c r="C208" s="242"/>
      <c r="D208" s="274"/>
      <c r="E208" s="251"/>
      <c r="F208" s="253"/>
      <c r="G208" s="245"/>
      <c r="H208" s="242"/>
      <c r="I208" s="269" t="s">
        <v>396</v>
      </c>
      <c r="J208" s="236" t="s">
        <v>164</v>
      </c>
      <c r="K208" s="243" t="s">
        <v>34</v>
      </c>
      <c r="L208" s="242" t="s">
        <v>35</v>
      </c>
      <c r="M208" s="243" t="s">
        <v>50</v>
      </c>
      <c r="N208" s="243"/>
      <c r="O208" s="66"/>
    </row>
    <row r="209" spans="1:15" s="8" customFormat="1" ht="25.5" customHeight="1">
      <c r="A209" s="259"/>
      <c r="B209" s="260"/>
      <c r="C209" s="243"/>
      <c r="D209" s="275"/>
      <c r="E209" s="252"/>
      <c r="F209" s="253"/>
      <c r="G209" s="246"/>
      <c r="H209" s="243"/>
      <c r="I209" s="270"/>
      <c r="J209" s="237"/>
      <c r="K209" s="260"/>
      <c r="L209" s="243"/>
      <c r="M209" s="44" t="s">
        <v>36</v>
      </c>
      <c r="N209" s="44" t="s">
        <v>37</v>
      </c>
      <c r="O209" s="66"/>
    </row>
    <row r="210" spans="1:15" s="9" customFormat="1" ht="12" customHeight="1">
      <c r="A210" s="193">
        <v>2</v>
      </c>
      <c r="B210" s="23">
        <v>3</v>
      </c>
      <c r="C210" s="23"/>
      <c r="D210" s="23">
        <v>4</v>
      </c>
      <c r="E210" s="23">
        <v>5</v>
      </c>
      <c r="F210" s="23">
        <v>6</v>
      </c>
      <c r="G210" s="23">
        <v>7</v>
      </c>
      <c r="H210" s="17">
        <v>8</v>
      </c>
      <c r="I210" s="17">
        <v>9</v>
      </c>
      <c r="J210" s="17">
        <v>10</v>
      </c>
      <c r="K210" s="17">
        <v>11</v>
      </c>
      <c r="L210" s="17">
        <v>12</v>
      </c>
      <c r="M210" s="17">
        <v>13</v>
      </c>
      <c r="N210" s="17">
        <v>14</v>
      </c>
      <c r="O210" s="67"/>
    </row>
    <row r="211" spans="1:15" s="9" customFormat="1" ht="12.75" customHeight="1">
      <c r="A211" s="180" t="s">
        <v>43</v>
      </c>
      <c r="B211" s="141">
        <v>100</v>
      </c>
      <c r="C211" s="141"/>
      <c r="D211" s="141"/>
      <c r="E211" s="141"/>
      <c r="F211" s="141" t="s">
        <v>10</v>
      </c>
      <c r="G211" s="142"/>
      <c r="H211" s="143">
        <f>SUM(H217+H247)</f>
        <v>25294894.43</v>
      </c>
      <c r="I211" s="143">
        <f>I217</f>
        <v>17642764.9</v>
      </c>
      <c r="J211" s="143">
        <f>SUM(J247)</f>
        <v>902129.53</v>
      </c>
      <c r="K211" s="132">
        <f>K248</f>
        <v>0</v>
      </c>
      <c r="L211" s="132">
        <f>L217</f>
        <v>0</v>
      </c>
      <c r="M211" s="143">
        <f>SUM(M217)</f>
        <v>6750000</v>
      </c>
      <c r="N211" s="132">
        <f>SUM(N217)</f>
        <v>0</v>
      </c>
      <c r="O211" s="67"/>
    </row>
    <row r="212" spans="1:15" s="9" customFormat="1" ht="12.75" customHeight="1">
      <c r="A212" s="181" t="s">
        <v>3</v>
      </c>
      <c r="B212" s="144"/>
      <c r="C212" s="144"/>
      <c r="D212" s="144"/>
      <c r="E212" s="144"/>
      <c r="F212" s="144"/>
      <c r="G212" s="145"/>
      <c r="H212" s="146"/>
      <c r="I212" s="146"/>
      <c r="J212" s="146"/>
      <c r="K212" s="17"/>
      <c r="L212" s="17"/>
      <c r="M212" s="171"/>
      <c r="N212" s="17"/>
      <c r="O212" s="67"/>
    </row>
    <row r="213" spans="1:15" s="41" customFormat="1" ht="12.75" customHeight="1">
      <c r="A213" s="182" t="s">
        <v>32</v>
      </c>
      <c r="B213" s="147">
        <v>110</v>
      </c>
      <c r="C213" s="147">
        <v>120</v>
      </c>
      <c r="D213" s="148" t="s">
        <v>536</v>
      </c>
      <c r="E213" s="147"/>
      <c r="F213" s="147">
        <v>120</v>
      </c>
      <c r="G213" s="149" t="s">
        <v>361</v>
      </c>
      <c r="H213" s="150">
        <f>M213</f>
        <v>0</v>
      </c>
      <c r="I213" s="147" t="s">
        <v>74</v>
      </c>
      <c r="J213" s="147" t="s">
        <v>74</v>
      </c>
      <c r="K213" s="133" t="s">
        <v>10</v>
      </c>
      <c r="L213" s="133" t="s">
        <v>10</v>
      </c>
      <c r="M213" s="170">
        <f>M215+M216</f>
        <v>0</v>
      </c>
      <c r="N213" s="133" t="s">
        <v>10</v>
      </c>
      <c r="O213" s="70"/>
    </row>
    <row r="214" spans="1:15" s="41" customFormat="1" ht="12.75" customHeight="1">
      <c r="A214" s="182" t="s">
        <v>362</v>
      </c>
      <c r="B214" s="147"/>
      <c r="C214" s="147"/>
      <c r="D214" s="148"/>
      <c r="E214" s="147"/>
      <c r="F214" s="147"/>
      <c r="G214" s="151"/>
      <c r="H214" s="150"/>
      <c r="I214" s="151"/>
      <c r="J214" s="147"/>
      <c r="K214" s="133">
        <v>0</v>
      </c>
      <c r="L214" s="134">
        <v>0</v>
      </c>
      <c r="M214" s="150">
        <v>0</v>
      </c>
      <c r="N214" s="134">
        <v>0</v>
      </c>
      <c r="O214" s="70"/>
    </row>
    <row r="215" spans="1:15" s="41" customFormat="1" ht="12.75" customHeight="1">
      <c r="A215" s="182" t="s">
        <v>363</v>
      </c>
      <c r="B215" s="147"/>
      <c r="C215" s="147">
        <v>121</v>
      </c>
      <c r="D215" s="148" t="s">
        <v>536</v>
      </c>
      <c r="E215" s="147"/>
      <c r="F215" s="147">
        <v>121</v>
      </c>
      <c r="G215" s="149" t="s">
        <v>361</v>
      </c>
      <c r="H215" s="150">
        <v>0</v>
      </c>
      <c r="I215" s="151">
        <v>0</v>
      </c>
      <c r="J215" s="147">
        <v>0</v>
      </c>
      <c r="K215" s="133">
        <v>0</v>
      </c>
      <c r="L215" s="134">
        <v>0</v>
      </c>
      <c r="M215" s="150">
        <v>0</v>
      </c>
      <c r="N215" s="134">
        <v>0</v>
      </c>
      <c r="O215" s="70"/>
    </row>
    <row r="216" spans="1:15" s="41" customFormat="1" ht="12.75" customHeight="1">
      <c r="A216" s="182" t="s">
        <v>364</v>
      </c>
      <c r="B216" s="147"/>
      <c r="C216" s="147">
        <v>124</v>
      </c>
      <c r="D216" s="148" t="s">
        <v>536</v>
      </c>
      <c r="E216" s="147"/>
      <c r="F216" s="147">
        <v>124</v>
      </c>
      <c r="G216" s="149" t="s">
        <v>361</v>
      </c>
      <c r="H216" s="150">
        <v>0</v>
      </c>
      <c r="I216" s="151">
        <v>0</v>
      </c>
      <c r="J216" s="147">
        <v>0</v>
      </c>
      <c r="K216" s="133">
        <v>0</v>
      </c>
      <c r="L216" s="134">
        <v>0</v>
      </c>
      <c r="M216" s="150">
        <v>0</v>
      </c>
      <c r="N216" s="134">
        <v>0</v>
      </c>
      <c r="O216" s="70"/>
    </row>
    <row r="217" spans="1:15" s="41" customFormat="1" ht="29.25" customHeight="1">
      <c r="A217" s="182" t="s">
        <v>365</v>
      </c>
      <c r="B217" s="147">
        <v>120</v>
      </c>
      <c r="C217" s="147">
        <v>130</v>
      </c>
      <c r="D217" s="148" t="s">
        <v>536</v>
      </c>
      <c r="E217" s="147"/>
      <c r="F217" s="147">
        <v>130</v>
      </c>
      <c r="G217" s="151"/>
      <c r="H217" s="150">
        <f>I217+L217+M217+N217</f>
        <v>24392764.9</v>
      </c>
      <c r="I217" s="150">
        <f>I218+I219+I220+I222+I223+I224+I225+I226+I227+I228+I229+I230+I231+I232+I233+I234+I235+I236+I237</f>
        <v>17642764.9</v>
      </c>
      <c r="J217" s="147" t="s">
        <v>74</v>
      </c>
      <c r="K217" s="43" t="s">
        <v>74</v>
      </c>
      <c r="L217" s="135">
        <f>L218+L220+L222+L223+L224+L225+L226+L227+L228+L229+L230+L231+L232+L233+L234+L235+L236+L237</f>
        <v>0</v>
      </c>
      <c r="M217" s="150">
        <f>SUM(M221+M235+M236+M238)</f>
        <v>6750000</v>
      </c>
      <c r="N217" s="135">
        <f>N218+N220+N222+N223+N224+N225+N226+N227+N228+N229+N230+N231+N232</f>
        <v>0</v>
      </c>
      <c r="O217" s="70"/>
    </row>
    <row r="218" spans="1:15" s="9" customFormat="1" ht="30" customHeight="1">
      <c r="A218" s="183" t="s">
        <v>339</v>
      </c>
      <c r="B218" s="147"/>
      <c r="C218" s="147">
        <v>131</v>
      </c>
      <c r="D218" s="147">
        <v>800000000</v>
      </c>
      <c r="E218" s="147"/>
      <c r="F218" s="147">
        <v>131</v>
      </c>
      <c r="G218" s="152" t="s">
        <v>531</v>
      </c>
      <c r="H218" s="153">
        <f>I218+J218+K218+L218+M218</f>
        <v>10758335.66</v>
      </c>
      <c r="I218" s="153">
        <v>10758335.66</v>
      </c>
      <c r="J218" s="153">
        <v>0</v>
      </c>
      <c r="K218" s="17">
        <v>0</v>
      </c>
      <c r="L218" s="136">
        <v>0</v>
      </c>
      <c r="M218" s="153">
        <v>0</v>
      </c>
      <c r="N218" s="139">
        <v>0</v>
      </c>
      <c r="O218" s="67"/>
    </row>
    <row r="219" spans="1:15" s="9" customFormat="1" ht="17.25" customHeight="1">
      <c r="A219" s="183" t="s">
        <v>354</v>
      </c>
      <c r="B219" s="147"/>
      <c r="C219" s="147">
        <v>131</v>
      </c>
      <c r="D219" s="147">
        <v>800000000</v>
      </c>
      <c r="E219" s="147"/>
      <c r="F219" s="147">
        <v>131</v>
      </c>
      <c r="G219" s="154" t="s">
        <v>532</v>
      </c>
      <c r="H219" s="153">
        <f>I219+J219+K219+L219+M219</f>
        <v>983705.2</v>
      </c>
      <c r="I219" s="153">
        <v>983705.2</v>
      </c>
      <c r="J219" s="153">
        <v>0</v>
      </c>
      <c r="K219" s="17">
        <v>0</v>
      </c>
      <c r="L219" s="136">
        <v>0</v>
      </c>
      <c r="M219" s="153">
        <v>0</v>
      </c>
      <c r="N219" s="139">
        <v>0</v>
      </c>
      <c r="O219" s="67"/>
    </row>
    <row r="220" spans="1:15" s="9" customFormat="1" ht="17.25" customHeight="1">
      <c r="A220" s="182" t="s">
        <v>340</v>
      </c>
      <c r="B220" s="147"/>
      <c r="C220" s="147">
        <v>131</v>
      </c>
      <c r="D220" s="147">
        <v>800000000</v>
      </c>
      <c r="E220" s="147"/>
      <c r="F220" s="147">
        <v>131</v>
      </c>
      <c r="G220" s="154" t="s">
        <v>532</v>
      </c>
      <c r="H220" s="153">
        <f aca="true" t="shared" si="23" ref="H220:H235">I220+J220+K220+L220+M220</f>
        <v>1540928.86</v>
      </c>
      <c r="I220" s="153">
        <v>1540928.86</v>
      </c>
      <c r="J220" s="153">
        <v>0</v>
      </c>
      <c r="K220" s="17">
        <v>0</v>
      </c>
      <c r="L220" s="136">
        <v>0</v>
      </c>
      <c r="M220" s="153">
        <v>0</v>
      </c>
      <c r="N220" s="139">
        <v>0</v>
      </c>
      <c r="O220" s="67"/>
    </row>
    <row r="221" spans="1:15" s="41" customFormat="1" ht="18.75" customHeight="1">
      <c r="A221" s="182" t="s">
        <v>340</v>
      </c>
      <c r="B221" s="147"/>
      <c r="C221" s="147">
        <v>131</v>
      </c>
      <c r="D221" s="148" t="s">
        <v>536</v>
      </c>
      <c r="E221" s="147"/>
      <c r="F221" s="147">
        <v>131</v>
      </c>
      <c r="G221" s="149" t="s">
        <v>361</v>
      </c>
      <c r="H221" s="150">
        <f t="shared" si="23"/>
        <v>2710000</v>
      </c>
      <c r="I221" s="150">
        <v>0</v>
      </c>
      <c r="J221" s="150">
        <v>0</v>
      </c>
      <c r="K221" s="133">
        <v>0</v>
      </c>
      <c r="L221" s="134">
        <v>0</v>
      </c>
      <c r="M221" s="150">
        <v>2710000</v>
      </c>
      <c r="N221" s="135">
        <v>0</v>
      </c>
      <c r="O221" s="70"/>
    </row>
    <row r="222" spans="1:15" s="9" customFormat="1" ht="30.75" customHeight="1">
      <c r="A222" s="184" t="s">
        <v>341</v>
      </c>
      <c r="B222" s="144"/>
      <c r="C222" s="144">
        <v>131</v>
      </c>
      <c r="D222" s="147">
        <v>800000000</v>
      </c>
      <c r="E222" s="144"/>
      <c r="F222" s="144">
        <v>131</v>
      </c>
      <c r="G222" s="152" t="s">
        <v>533</v>
      </c>
      <c r="H222" s="153">
        <f t="shared" si="23"/>
        <v>2493982.9</v>
      </c>
      <c r="I222" s="153">
        <v>2493982.9</v>
      </c>
      <c r="J222" s="153">
        <v>0</v>
      </c>
      <c r="K222" s="17">
        <v>0</v>
      </c>
      <c r="L222" s="136">
        <v>0</v>
      </c>
      <c r="M222" s="153">
        <v>0</v>
      </c>
      <c r="N222" s="139">
        <v>0</v>
      </c>
      <c r="O222" s="67"/>
    </row>
    <row r="223" spans="1:15" s="9" customFormat="1" ht="24.75" customHeight="1">
      <c r="A223" s="200" t="s">
        <v>342</v>
      </c>
      <c r="B223" s="144"/>
      <c r="C223" s="144">
        <v>131</v>
      </c>
      <c r="D223" s="147">
        <v>800000000</v>
      </c>
      <c r="E223" s="144"/>
      <c r="F223" s="144">
        <v>131</v>
      </c>
      <c r="G223" s="145"/>
      <c r="H223" s="153">
        <f t="shared" si="23"/>
        <v>0</v>
      </c>
      <c r="I223" s="153">
        <v>0</v>
      </c>
      <c r="J223" s="153">
        <v>0</v>
      </c>
      <c r="K223" s="17">
        <v>0</v>
      </c>
      <c r="L223" s="136">
        <v>0</v>
      </c>
      <c r="M223" s="153">
        <v>0</v>
      </c>
      <c r="N223" s="139">
        <v>0</v>
      </c>
      <c r="O223" s="67"/>
    </row>
    <row r="224" spans="1:15" s="9" customFormat="1" ht="27" customHeight="1">
      <c r="A224" s="201" t="s">
        <v>343</v>
      </c>
      <c r="B224" s="144"/>
      <c r="C224" s="144">
        <v>131</v>
      </c>
      <c r="D224" s="147">
        <v>800000000</v>
      </c>
      <c r="E224" s="144"/>
      <c r="F224" s="144">
        <v>131</v>
      </c>
      <c r="G224" s="145"/>
      <c r="H224" s="153">
        <f t="shared" si="23"/>
        <v>0</v>
      </c>
      <c r="I224" s="153">
        <v>0</v>
      </c>
      <c r="J224" s="153">
        <v>0</v>
      </c>
      <c r="K224" s="17">
        <v>0</v>
      </c>
      <c r="L224" s="136">
        <v>0</v>
      </c>
      <c r="M224" s="153">
        <v>0</v>
      </c>
      <c r="N224" s="139">
        <v>0</v>
      </c>
      <c r="O224" s="67"/>
    </row>
    <row r="225" spans="1:15" s="9" customFormat="1" ht="16.5" customHeight="1">
      <c r="A225" s="181" t="s">
        <v>344</v>
      </c>
      <c r="B225" s="144"/>
      <c r="C225" s="144">
        <v>131</v>
      </c>
      <c r="D225" s="147">
        <v>800000000</v>
      </c>
      <c r="E225" s="144"/>
      <c r="F225" s="144">
        <v>131</v>
      </c>
      <c r="G225" s="154" t="s">
        <v>534</v>
      </c>
      <c r="H225" s="153">
        <f t="shared" si="23"/>
        <v>476344.28</v>
      </c>
      <c r="I225" s="153">
        <v>476344.28</v>
      </c>
      <c r="J225" s="153">
        <v>0</v>
      </c>
      <c r="K225" s="17">
        <v>0</v>
      </c>
      <c r="L225" s="136">
        <v>0</v>
      </c>
      <c r="M225" s="153">
        <v>0</v>
      </c>
      <c r="N225" s="139">
        <v>0</v>
      </c>
      <c r="O225" s="67"/>
    </row>
    <row r="226" spans="1:15" s="9" customFormat="1" ht="16.5" customHeight="1">
      <c r="A226" s="201" t="s">
        <v>345</v>
      </c>
      <c r="B226" s="144"/>
      <c r="C226" s="144">
        <v>131</v>
      </c>
      <c r="D226" s="147">
        <v>800000000</v>
      </c>
      <c r="E226" s="144"/>
      <c r="F226" s="144">
        <v>131</v>
      </c>
      <c r="G226" s="145"/>
      <c r="H226" s="153">
        <f t="shared" si="23"/>
        <v>0</v>
      </c>
      <c r="I226" s="153">
        <v>0</v>
      </c>
      <c r="J226" s="153">
        <v>0</v>
      </c>
      <c r="K226" s="17">
        <v>0</v>
      </c>
      <c r="L226" s="136">
        <v>0</v>
      </c>
      <c r="M226" s="153">
        <v>0</v>
      </c>
      <c r="N226" s="139">
        <v>0</v>
      </c>
      <c r="O226" s="67"/>
    </row>
    <row r="227" spans="1:15" s="9" customFormat="1" ht="37.5" customHeight="1">
      <c r="A227" s="200" t="s">
        <v>346</v>
      </c>
      <c r="B227" s="144"/>
      <c r="C227" s="144">
        <v>131</v>
      </c>
      <c r="D227" s="147">
        <v>800000000</v>
      </c>
      <c r="E227" s="144"/>
      <c r="F227" s="144">
        <v>131</v>
      </c>
      <c r="G227" s="145"/>
      <c r="H227" s="153">
        <f t="shared" si="23"/>
        <v>0</v>
      </c>
      <c r="I227" s="153">
        <v>0</v>
      </c>
      <c r="J227" s="153">
        <v>0</v>
      </c>
      <c r="K227" s="17">
        <v>0</v>
      </c>
      <c r="L227" s="136">
        <v>0</v>
      </c>
      <c r="M227" s="153">
        <v>0</v>
      </c>
      <c r="N227" s="139">
        <v>0</v>
      </c>
      <c r="O227" s="67"/>
    </row>
    <row r="228" spans="1:15" s="9" customFormat="1" ht="14.25" customHeight="1">
      <c r="A228" s="199" t="s">
        <v>347</v>
      </c>
      <c r="B228" s="147"/>
      <c r="C228" s="147">
        <v>131</v>
      </c>
      <c r="D228" s="147">
        <v>800000000</v>
      </c>
      <c r="E228" s="147"/>
      <c r="F228" s="147">
        <v>131</v>
      </c>
      <c r="G228" s="151"/>
      <c r="H228" s="150">
        <f t="shared" si="23"/>
        <v>0</v>
      </c>
      <c r="I228" s="153">
        <v>0</v>
      </c>
      <c r="J228" s="153">
        <v>0</v>
      </c>
      <c r="K228" s="17">
        <v>0</v>
      </c>
      <c r="L228" s="136">
        <v>0</v>
      </c>
      <c r="M228" s="153">
        <v>0</v>
      </c>
      <c r="N228" s="139">
        <v>0</v>
      </c>
      <c r="O228" s="67"/>
    </row>
    <row r="229" spans="1:15" s="9" customFormat="1" ht="19.5" customHeight="1">
      <c r="A229" s="199" t="s">
        <v>348</v>
      </c>
      <c r="B229" s="147"/>
      <c r="C229" s="147">
        <v>131</v>
      </c>
      <c r="D229" s="147">
        <v>800000000</v>
      </c>
      <c r="E229" s="147"/>
      <c r="F229" s="147">
        <v>131</v>
      </c>
      <c r="G229" s="151"/>
      <c r="H229" s="150">
        <f t="shared" si="23"/>
        <v>0</v>
      </c>
      <c r="I229" s="153">
        <v>0</v>
      </c>
      <c r="J229" s="153">
        <v>0</v>
      </c>
      <c r="K229" s="17">
        <v>0</v>
      </c>
      <c r="L229" s="136">
        <v>0</v>
      </c>
      <c r="M229" s="153">
        <v>0</v>
      </c>
      <c r="N229" s="139">
        <v>0</v>
      </c>
      <c r="O229" s="67"/>
    </row>
    <row r="230" spans="1:15" s="9" customFormat="1" ht="36.75" customHeight="1">
      <c r="A230" s="199" t="s">
        <v>349</v>
      </c>
      <c r="B230" s="147"/>
      <c r="C230" s="147">
        <v>131</v>
      </c>
      <c r="D230" s="147">
        <v>800000000</v>
      </c>
      <c r="E230" s="147"/>
      <c r="F230" s="147">
        <v>131</v>
      </c>
      <c r="G230" s="151"/>
      <c r="H230" s="150">
        <f t="shared" si="23"/>
        <v>0</v>
      </c>
      <c r="I230" s="153">
        <v>0</v>
      </c>
      <c r="J230" s="153">
        <v>0</v>
      </c>
      <c r="K230" s="17">
        <v>0</v>
      </c>
      <c r="L230" s="136">
        <v>0</v>
      </c>
      <c r="M230" s="153">
        <v>0</v>
      </c>
      <c r="N230" s="139">
        <v>0</v>
      </c>
      <c r="O230" s="67"/>
    </row>
    <row r="231" spans="1:15" s="9" customFormat="1" ht="27.75" customHeight="1">
      <c r="A231" s="198" t="s">
        <v>350</v>
      </c>
      <c r="B231" s="147"/>
      <c r="C231" s="147">
        <v>131</v>
      </c>
      <c r="D231" s="147">
        <v>800000000</v>
      </c>
      <c r="E231" s="147"/>
      <c r="F231" s="147">
        <v>131</v>
      </c>
      <c r="G231" s="151"/>
      <c r="H231" s="150">
        <f t="shared" si="23"/>
        <v>0</v>
      </c>
      <c r="I231" s="153">
        <v>0</v>
      </c>
      <c r="J231" s="153">
        <v>0</v>
      </c>
      <c r="K231" s="17">
        <v>0</v>
      </c>
      <c r="L231" s="136">
        <v>0</v>
      </c>
      <c r="M231" s="153">
        <v>0</v>
      </c>
      <c r="N231" s="139">
        <v>0</v>
      </c>
      <c r="O231" s="67"/>
    </row>
    <row r="232" spans="1:15" s="9" customFormat="1" ht="28.5" customHeight="1">
      <c r="A232" s="198" t="s">
        <v>351</v>
      </c>
      <c r="B232" s="147"/>
      <c r="C232" s="147">
        <v>131</v>
      </c>
      <c r="D232" s="147">
        <v>800000000</v>
      </c>
      <c r="E232" s="147"/>
      <c r="F232" s="147">
        <v>131</v>
      </c>
      <c r="G232" s="151"/>
      <c r="H232" s="150">
        <f t="shared" si="23"/>
        <v>0</v>
      </c>
      <c r="I232" s="153">
        <v>0</v>
      </c>
      <c r="J232" s="153">
        <v>0</v>
      </c>
      <c r="K232" s="17">
        <v>0</v>
      </c>
      <c r="L232" s="136">
        <v>0</v>
      </c>
      <c r="M232" s="153">
        <v>0</v>
      </c>
      <c r="N232" s="139">
        <v>0</v>
      </c>
      <c r="O232" s="67"/>
    </row>
    <row r="233" spans="1:15" s="9" customFormat="1" ht="15" customHeight="1">
      <c r="A233" s="182" t="s">
        <v>51</v>
      </c>
      <c r="B233" s="155"/>
      <c r="C233" s="155">
        <v>131</v>
      </c>
      <c r="D233" s="147">
        <v>800000000</v>
      </c>
      <c r="E233" s="155"/>
      <c r="F233" s="155">
        <v>131</v>
      </c>
      <c r="G233" s="156" t="s">
        <v>534</v>
      </c>
      <c r="H233" s="150">
        <f t="shared" si="23"/>
        <v>307294</v>
      </c>
      <c r="I233" s="153">
        <v>307294</v>
      </c>
      <c r="J233" s="153">
        <v>0</v>
      </c>
      <c r="K233" s="17">
        <v>0</v>
      </c>
      <c r="L233" s="136">
        <v>0</v>
      </c>
      <c r="M233" s="153">
        <v>0</v>
      </c>
      <c r="N233" s="139">
        <v>0</v>
      </c>
      <c r="O233" s="67"/>
    </row>
    <row r="234" spans="1:15" s="9" customFormat="1" ht="15" customHeight="1">
      <c r="A234" s="182" t="s">
        <v>52</v>
      </c>
      <c r="B234" s="155"/>
      <c r="C234" s="155">
        <v>131</v>
      </c>
      <c r="D234" s="147">
        <v>800000000</v>
      </c>
      <c r="E234" s="155"/>
      <c r="F234" s="155">
        <v>131</v>
      </c>
      <c r="G234" s="156" t="s">
        <v>534</v>
      </c>
      <c r="H234" s="150">
        <f t="shared" si="23"/>
        <v>1082174</v>
      </c>
      <c r="I234" s="153">
        <v>1082174</v>
      </c>
      <c r="J234" s="153">
        <v>0</v>
      </c>
      <c r="K234" s="17">
        <v>0</v>
      </c>
      <c r="L234" s="136">
        <v>0</v>
      </c>
      <c r="M234" s="153">
        <v>0</v>
      </c>
      <c r="N234" s="139">
        <v>0</v>
      </c>
      <c r="O234" s="67"/>
    </row>
    <row r="235" spans="1:15" s="40" customFormat="1" ht="15" customHeight="1">
      <c r="A235" s="182" t="s">
        <v>46</v>
      </c>
      <c r="B235" s="155"/>
      <c r="C235" s="147">
        <v>131</v>
      </c>
      <c r="D235" s="148" t="s">
        <v>536</v>
      </c>
      <c r="E235" s="147"/>
      <c r="F235" s="147">
        <v>131</v>
      </c>
      <c r="G235" s="149" t="s">
        <v>361</v>
      </c>
      <c r="H235" s="150">
        <f t="shared" si="23"/>
        <v>2143000</v>
      </c>
      <c r="I235" s="150">
        <v>0</v>
      </c>
      <c r="J235" s="150">
        <v>0</v>
      </c>
      <c r="K235" s="133">
        <v>0</v>
      </c>
      <c r="L235" s="134">
        <v>0</v>
      </c>
      <c r="M235" s="150">
        <v>2143000</v>
      </c>
      <c r="N235" s="135">
        <v>0</v>
      </c>
      <c r="O235" s="68"/>
    </row>
    <row r="236" spans="1:15" s="40" customFormat="1" ht="15" customHeight="1">
      <c r="A236" s="182" t="s">
        <v>48</v>
      </c>
      <c r="B236" s="155"/>
      <c r="C236" s="147">
        <v>131</v>
      </c>
      <c r="D236" s="148" t="s">
        <v>536</v>
      </c>
      <c r="E236" s="147"/>
      <c r="F236" s="147">
        <v>131</v>
      </c>
      <c r="G236" s="149" t="s">
        <v>361</v>
      </c>
      <c r="H236" s="150">
        <f>I236+J236+K236+L236+M236</f>
        <v>1890000</v>
      </c>
      <c r="I236" s="150">
        <v>0</v>
      </c>
      <c r="J236" s="150">
        <v>0</v>
      </c>
      <c r="K236" s="133">
        <v>0</v>
      </c>
      <c r="L236" s="134">
        <v>0</v>
      </c>
      <c r="M236" s="150">
        <v>1890000</v>
      </c>
      <c r="N236" s="135">
        <v>0</v>
      </c>
      <c r="O236" s="68"/>
    </row>
    <row r="237" spans="1:15" s="40" customFormat="1" ht="15" customHeight="1">
      <c r="A237" s="182" t="s">
        <v>366</v>
      </c>
      <c r="B237" s="155"/>
      <c r="C237" s="147">
        <v>134</v>
      </c>
      <c r="D237" s="148" t="s">
        <v>536</v>
      </c>
      <c r="E237" s="147"/>
      <c r="F237" s="147">
        <v>134</v>
      </c>
      <c r="G237" s="149" t="s">
        <v>361</v>
      </c>
      <c r="H237" s="150">
        <f>I237+J237+K237+L237+M237</f>
        <v>0</v>
      </c>
      <c r="I237" s="150">
        <v>0</v>
      </c>
      <c r="J237" s="150">
        <v>0</v>
      </c>
      <c r="K237" s="133">
        <v>0</v>
      </c>
      <c r="L237" s="134">
        <v>0</v>
      </c>
      <c r="M237" s="150">
        <v>0</v>
      </c>
      <c r="N237" s="135">
        <v>0</v>
      </c>
      <c r="O237" s="68"/>
    </row>
    <row r="238" spans="1:15" s="40" customFormat="1" ht="15" customHeight="1">
      <c r="A238" s="182" t="s">
        <v>47</v>
      </c>
      <c r="B238" s="155"/>
      <c r="C238" s="147">
        <v>135</v>
      </c>
      <c r="D238" s="148" t="s">
        <v>536</v>
      </c>
      <c r="E238" s="147"/>
      <c r="F238" s="147">
        <v>135</v>
      </c>
      <c r="G238" s="149" t="s">
        <v>361</v>
      </c>
      <c r="H238" s="150">
        <f>I238+J238+K238+L238+M238</f>
        <v>7000</v>
      </c>
      <c r="I238" s="150">
        <v>0</v>
      </c>
      <c r="J238" s="150">
        <v>0</v>
      </c>
      <c r="K238" s="133">
        <v>0</v>
      </c>
      <c r="L238" s="134">
        <v>0</v>
      </c>
      <c r="M238" s="150">
        <v>7000</v>
      </c>
      <c r="N238" s="135">
        <v>0</v>
      </c>
      <c r="O238" s="68"/>
    </row>
    <row r="239" spans="1:15" s="93" customFormat="1" ht="24.75" customHeight="1">
      <c r="A239" s="185" t="s">
        <v>432</v>
      </c>
      <c r="B239" s="157">
        <v>130</v>
      </c>
      <c r="C239" s="158">
        <v>140</v>
      </c>
      <c r="D239" s="148" t="s">
        <v>536</v>
      </c>
      <c r="E239" s="158"/>
      <c r="F239" s="158">
        <v>140</v>
      </c>
      <c r="G239" s="159" t="s">
        <v>361</v>
      </c>
      <c r="H239" s="160">
        <f>M239</f>
        <v>0</v>
      </c>
      <c r="I239" s="158" t="s">
        <v>74</v>
      </c>
      <c r="J239" s="158" t="s">
        <v>74</v>
      </c>
      <c r="K239" s="196" t="s">
        <v>74</v>
      </c>
      <c r="L239" s="196" t="s">
        <v>74</v>
      </c>
      <c r="M239" s="197">
        <f>M241+M242+M243+M244+M245</f>
        <v>0</v>
      </c>
      <c r="N239" s="196" t="s">
        <v>74</v>
      </c>
      <c r="O239" s="92"/>
    </row>
    <row r="240" spans="1:15" s="40" customFormat="1" ht="12" customHeight="1">
      <c r="A240" s="182" t="s">
        <v>362</v>
      </c>
      <c r="B240" s="155"/>
      <c r="C240" s="147"/>
      <c r="D240" s="148"/>
      <c r="E240" s="147"/>
      <c r="F240" s="147"/>
      <c r="G240" s="151"/>
      <c r="H240" s="150"/>
      <c r="I240" s="161"/>
      <c r="J240" s="155"/>
      <c r="K240" s="133"/>
      <c r="L240" s="134"/>
      <c r="M240" s="150"/>
      <c r="N240" s="134"/>
      <c r="O240" s="68"/>
    </row>
    <row r="241" spans="1:15" s="40" customFormat="1" ht="24">
      <c r="A241" s="198" t="s">
        <v>367</v>
      </c>
      <c r="B241" s="155"/>
      <c r="C241" s="147">
        <v>141</v>
      </c>
      <c r="D241" s="148" t="s">
        <v>536</v>
      </c>
      <c r="E241" s="147"/>
      <c r="F241" s="147">
        <v>141</v>
      </c>
      <c r="G241" s="149" t="s">
        <v>361</v>
      </c>
      <c r="H241" s="150">
        <f>I241+J241+K241+L241+M241</f>
        <v>0</v>
      </c>
      <c r="I241" s="151">
        <v>0</v>
      </c>
      <c r="J241" s="147">
        <v>0</v>
      </c>
      <c r="K241" s="133">
        <v>0</v>
      </c>
      <c r="L241" s="134">
        <v>0</v>
      </c>
      <c r="M241" s="150">
        <v>0</v>
      </c>
      <c r="N241" s="134">
        <v>0</v>
      </c>
      <c r="O241" s="68"/>
    </row>
    <row r="242" spans="1:15" s="40" customFormat="1" ht="25.5">
      <c r="A242" s="182" t="s">
        <v>368</v>
      </c>
      <c r="B242" s="155"/>
      <c r="C242" s="147">
        <v>142</v>
      </c>
      <c r="D242" s="148" t="s">
        <v>536</v>
      </c>
      <c r="E242" s="147"/>
      <c r="F242" s="147">
        <v>142</v>
      </c>
      <c r="G242" s="149" t="s">
        <v>361</v>
      </c>
      <c r="H242" s="150">
        <f>I242+J242+K242+L242+M242</f>
        <v>0</v>
      </c>
      <c r="I242" s="161">
        <v>0</v>
      </c>
      <c r="J242" s="155">
        <v>0</v>
      </c>
      <c r="K242" s="133">
        <v>0</v>
      </c>
      <c r="L242" s="134">
        <v>0</v>
      </c>
      <c r="M242" s="150">
        <v>0</v>
      </c>
      <c r="N242" s="134">
        <v>0</v>
      </c>
      <c r="O242" s="68"/>
    </row>
    <row r="243" spans="1:15" s="40" customFormat="1" ht="15" customHeight="1">
      <c r="A243" s="182" t="s">
        <v>369</v>
      </c>
      <c r="B243" s="155"/>
      <c r="C243" s="147">
        <v>143</v>
      </c>
      <c r="D243" s="148" t="s">
        <v>536</v>
      </c>
      <c r="E243" s="147"/>
      <c r="F243" s="147">
        <v>143</v>
      </c>
      <c r="G243" s="149" t="s">
        <v>361</v>
      </c>
      <c r="H243" s="150">
        <f>I243+J243+K243+L243+M243</f>
        <v>0</v>
      </c>
      <c r="I243" s="161">
        <v>0</v>
      </c>
      <c r="J243" s="155">
        <v>0</v>
      </c>
      <c r="K243" s="133">
        <v>0</v>
      </c>
      <c r="L243" s="134">
        <v>0</v>
      </c>
      <c r="M243" s="150">
        <v>0</v>
      </c>
      <c r="N243" s="134">
        <v>0</v>
      </c>
      <c r="O243" s="68"/>
    </row>
    <row r="244" spans="1:15" s="40" customFormat="1" ht="15" customHeight="1">
      <c r="A244" s="182" t="s">
        <v>370</v>
      </c>
      <c r="B244" s="155"/>
      <c r="C244" s="147">
        <v>144</v>
      </c>
      <c r="D244" s="148" t="s">
        <v>536</v>
      </c>
      <c r="E244" s="147"/>
      <c r="F244" s="147">
        <v>144</v>
      </c>
      <c r="G244" s="149" t="s">
        <v>361</v>
      </c>
      <c r="H244" s="150">
        <f>I244+J244+K244+L244+M244</f>
        <v>0</v>
      </c>
      <c r="I244" s="161">
        <v>0</v>
      </c>
      <c r="J244" s="155">
        <v>0</v>
      </c>
      <c r="K244" s="133">
        <v>0</v>
      </c>
      <c r="L244" s="134">
        <v>0</v>
      </c>
      <c r="M244" s="150">
        <v>0</v>
      </c>
      <c r="N244" s="134">
        <v>0</v>
      </c>
      <c r="O244" s="68"/>
    </row>
    <row r="245" spans="1:15" s="40" customFormat="1" ht="15" customHeight="1">
      <c r="A245" s="182" t="s">
        <v>371</v>
      </c>
      <c r="B245" s="155"/>
      <c r="C245" s="147">
        <v>145</v>
      </c>
      <c r="D245" s="148" t="s">
        <v>536</v>
      </c>
      <c r="E245" s="147"/>
      <c r="F245" s="147">
        <v>145</v>
      </c>
      <c r="G245" s="149" t="s">
        <v>361</v>
      </c>
      <c r="H245" s="150">
        <f>I245+J245+K245+L245+M245</f>
        <v>0</v>
      </c>
      <c r="I245" s="161">
        <v>0</v>
      </c>
      <c r="J245" s="155">
        <v>0</v>
      </c>
      <c r="K245" s="133">
        <v>0</v>
      </c>
      <c r="L245" s="134">
        <v>0</v>
      </c>
      <c r="M245" s="150">
        <v>0</v>
      </c>
      <c r="N245" s="134">
        <v>0</v>
      </c>
      <c r="O245" s="68"/>
    </row>
    <row r="246" spans="1:15" s="9" customFormat="1" ht="40.5" customHeight="1">
      <c r="A246" s="198" t="s">
        <v>49</v>
      </c>
      <c r="B246" s="147">
        <v>140</v>
      </c>
      <c r="C246" s="147"/>
      <c r="D246" s="148" t="s">
        <v>536</v>
      </c>
      <c r="E246" s="147"/>
      <c r="F246" s="147"/>
      <c r="G246" s="151"/>
      <c r="H246" s="150">
        <f>M246</f>
        <v>0</v>
      </c>
      <c r="I246" s="144" t="s">
        <v>74</v>
      </c>
      <c r="J246" s="144" t="s">
        <v>74</v>
      </c>
      <c r="K246" s="108" t="s">
        <v>74</v>
      </c>
      <c r="L246" s="108" t="s">
        <v>74</v>
      </c>
      <c r="M246" s="144">
        <v>0</v>
      </c>
      <c r="N246" s="108" t="s">
        <v>74</v>
      </c>
      <c r="O246" s="67"/>
    </row>
    <row r="247" spans="1:15" s="9" customFormat="1" ht="18" customHeight="1">
      <c r="A247" s="182" t="s">
        <v>165</v>
      </c>
      <c r="B247" s="147">
        <v>150</v>
      </c>
      <c r="C247" s="147">
        <v>150</v>
      </c>
      <c r="D247" s="147">
        <v>901000000</v>
      </c>
      <c r="E247" s="147"/>
      <c r="F247" s="147">
        <v>150</v>
      </c>
      <c r="G247" s="151"/>
      <c r="H247" s="150">
        <f aca="true" t="shared" si="24" ref="H247:H255">J247+K247</f>
        <v>902129.53</v>
      </c>
      <c r="I247" s="144" t="s">
        <v>74</v>
      </c>
      <c r="J247" s="162">
        <f>SUM(J248:J255)</f>
        <v>902129.53</v>
      </c>
      <c r="K247" s="108">
        <f>K248</f>
        <v>0</v>
      </c>
      <c r="L247" s="108" t="s">
        <v>74</v>
      </c>
      <c r="M247" s="144" t="s">
        <v>74</v>
      </c>
      <c r="N247" s="108" t="s">
        <v>74</v>
      </c>
      <c r="O247" s="67"/>
    </row>
    <row r="248" spans="1:15" s="9" customFormat="1" ht="29.25" customHeight="1">
      <c r="A248" s="182" t="s">
        <v>497</v>
      </c>
      <c r="B248" s="147"/>
      <c r="C248" s="147">
        <v>152</v>
      </c>
      <c r="D248" s="147">
        <v>901480000</v>
      </c>
      <c r="E248" s="147"/>
      <c r="F248" s="147">
        <v>152</v>
      </c>
      <c r="G248" s="151" t="s">
        <v>533</v>
      </c>
      <c r="H248" s="150">
        <f t="shared" si="24"/>
        <v>364383</v>
      </c>
      <c r="I248" s="144">
        <v>0</v>
      </c>
      <c r="J248" s="153">
        <v>364383</v>
      </c>
      <c r="K248" s="17">
        <v>0</v>
      </c>
      <c r="L248" s="108" t="s">
        <v>74</v>
      </c>
      <c r="M248" s="144" t="s">
        <v>74</v>
      </c>
      <c r="N248" s="108" t="s">
        <v>74</v>
      </c>
      <c r="O248" s="67"/>
    </row>
    <row r="249" spans="1:15" s="40" customFormat="1" ht="28.5" customHeight="1">
      <c r="A249" s="182" t="s">
        <v>234</v>
      </c>
      <c r="B249" s="147"/>
      <c r="C249" s="147">
        <v>152</v>
      </c>
      <c r="D249" s="147">
        <v>901160000</v>
      </c>
      <c r="E249" s="147"/>
      <c r="F249" s="147">
        <v>152</v>
      </c>
      <c r="G249" s="151" t="s">
        <v>533</v>
      </c>
      <c r="H249" s="150">
        <f t="shared" si="24"/>
        <v>127246</v>
      </c>
      <c r="I249" s="144">
        <v>0</v>
      </c>
      <c r="J249" s="153">
        <v>127246</v>
      </c>
      <c r="K249" s="17">
        <v>0</v>
      </c>
      <c r="L249" s="108" t="s">
        <v>74</v>
      </c>
      <c r="M249" s="144" t="s">
        <v>74</v>
      </c>
      <c r="N249" s="108" t="s">
        <v>74</v>
      </c>
      <c r="O249" s="68"/>
    </row>
    <row r="250" spans="1:15" s="40" customFormat="1" ht="21" customHeight="1">
      <c r="A250" s="182" t="s">
        <v>498</v>
      </c>
      <c r="B250" s="147"/>
      <c r="C250" s="147">
        <v>152</v>
      </c>
      <c r="D250" s="147">
        <v>901830000</v>
      </c>
      <c r="E250" s="147"/>
      <c r="F250" s="147">
        <v>152</v>
      </c>
      <c r="G250" s="151" t="s">
        <v>533</v>
      </c>
      <c r="H250" s="150">
        <f t="shared" si="24"/>
        <v>66594.53</v>
      </c>
      <c r="I250" s="144">
        <v>0</v>
      </c>
      <c r="J250" s="153">
        <v>66594.53</v>
      </c>
      <c r="K250" s="17">
        <v>0</v>
      </c>
      <c r="L250" s="108" t="s">
        <v>74</v>
      </c>
      <c r="M250" s="144" t="s">
        <v>74</v>
      </c>
      <c r="N250" s="108" t="s">
        <v>74</v>
      </c>
      <c r="O250" s="68"/>
    </row>
    <row r="251" spans="1:15" s="40" customFormat="1" ht="30" customHeight="1">
      <c r="A251" s="182" t="s">
        <v>496</v>
      </c>
      <c r="B251" s="147"/>
      <c r="C251" s="147">
        <v>152</v>
      </c>
      <c r="D251" s="147">
        <v>901140000</v>
      </c>
      <c r="E251" s="147"/>
      <c r="F251" s="147">
        <v>152</v>
      </c>
      <c r="G251" s="151" t="s">
        <v>533</v>
      </c>
      <c r="H251" s="150">
        <f t="shared" si="24"/>
        <v>56596</v>
      </c>
      <c r="I251" s="144">
        <v>0</v>
      </c>
      <c r="J251" s="153">
        <v>56596</v>
      </c>
      <c r="K251" s="17">
        <v>0</v>
      </c>
      <c r="L251" s="108" t="s">
        <v>74</v>
      </c>
      <c r="M251" s="144" t="s">
        <v>74</v>
      </c>
      <c r="N251" s="108" t="s">
        <v>74</v>
      </c>
      <c r="O251" s="68"/>
    </row>
    <row r="252" spans="1:15" s="40" customFormat="1" ht="29.25" customHeight="1">
      <c r="A252" s="182" t="s">
        <v>499</v>
      </c>
      <c r="B252" s="147"/>
      <c r="C252" s="147">
        <v>152</v>
      </c>
      <c r="D252" s="147">
        <v>901140000</v>
      </c>
      <c r="E252" s="147"/>
      <c r="F252" s="147">
        <v>152</v>
      </c>
      <c r="G252" s="151" t="s">
        <v>533</v>
      </c>
      <c r="H252" s="150">
        <f t="shared" si="24"/>
        <v>13862</v>
      </c>
      <c r="I252" s="144">
        <v>0</v>
      </c>
      <c r="J252" s="153">
        <v>13862</v>
      </c>
      <c r="K252" s="17">
        <v>0</v>
      </c>
      <c r="L252" s="108" t="s">
        <v>74</v>
      </c>
      <c r="M252" s="144" t="s">
        <v>74</v>
      </c>
      <c r="N252" s="108" t="s">
        <v>74</v>
      </c>
      <c r="O252" s="68"/>
    </row>
    <row r="253" spans="1:15" s="40" customFormat="1" ht="29.25" customHeight="1">
      <c r="A253" s="182" t="s">
        <v>500</v>
      </c>
      <c r="B253" s="147"/>
      <c r="C253" s="147">
        <v>152</v>
      </c>
      <c r="D253" s="147">
        <v>901150000</v>
      </c>
      <c r="E253" s="147"/>
      <c r="F253" s="147">
        <v>152</v>
      </c>
      <c r="G253" s="151" t="s">
        <v>533</v>
      </c>
      <c r="H253" s="150">
        <f t="shared" si="24"/>
        <v>67915</v>
      </c>
      <c r="I253" s="144">
        <v>0</v>
      </c>
      <c r="J253" s="153">
        <v>67915</v>
      </c>
      <c r="K253" s="17">
        <v>0</v>
      </c>
      <c r="L253" s="108" t="s">
        <v>74</v>
      </c>
      <c r="M253" s="144" t="s">
        <v>74</v>
      </c>
      <c r="N253" s="108" t="s">
        <v>74</v>
      </c>
      <c r="O253" s="68"/>
    </row>
    <row r="254" spans="1:15" s="40" customFormat="1" ht="39" customHeight="1">
      <c r="A254" s="182" t="s">
        <v>239</v>
      </c>
      <c r="B254" s="147"/>
      <c r="C254" s="147">
        <v>152</v>
      </c>
      <c r="D254" s="163">
        <v>901210000</v>
      </c>
      <c r="E254" s="147"/>
      <c r="F254" s="147">
        <v>152</v>
      </c>
      <c r="G254" s="149" t="s">
        <v>535</v>
      </c>
      <c r="H254" s="150">
        <f t="shared" si="24"/>
        <v>105533</v>
      </c>
      <c r="I254" s="144">
        <v>0</v>
      </c>
      <c r="J254" s="153">
        <v>105533</v>
      </c>
      <c r="K254" s="17">
        <v>0</v>
      </c>
      <c r="L254" s="108" t="s">
        <v>74</v>
      </c>
      <c r="M254" s="144" t="s">
        <v>74</v>
      </c>
      <c r="N254" s="108" t="s">
        <v>74</v>
      </c>
      <c r="O254" s="68"/>
    </row>
    <row r="255" spans="1:15" s="40" customFormat="1" ht="37.5" customHeight="1">
      <c r="A255" s="182" t="s">
        <v>502</v>
      </c>
      <c r="B255" s="147"/>
      <c r="C255" s="147">
        <v>152</v>
      </c>
      <c r="D255" s="147">
        <v>901480000</v>
      </c>
      <c r="E255" s="147"/>
      <c r="F255" s="147">
        <v>152</v>
      </c>
      <c r="G255" s="151" t="s">
        <v>533</v>
      </c>
      <c r="H255" s="150">
        <f t="shared" si="24"/>
        <v>100000</v>
      </c>
      <c r="I255" s="144">
        <v>0</v>
      </c>
      <c r="J255" s="153">
        <v>100000</v>
      </c>
      <c r="K255" s="17">
        <v>0</v>
      </c>
      <c r="L255" s="108" t="s">
        <v>74</v>
      </c>
      <c r="M255" s="144" t="s">
        <v>74</v>
      </c>
      <c r="N255" s="108" t="s">
        <v>74</v>
      </c>
      <c r="O255" s="68"/>
    </row>
    <row r="256" spans="1:15" s="40" customFormat="1" ht="12" customHeight="1">
      <c r="A256" s="198" t="s">
        <v>208</v>
      </c>
      <c r="B256" s="147">
        <v>160</v>
      </c>
      <c r="C256" s="147">
        <v>180</v>
      </c>
      <c r="D256" s="148" t="s">
        <v>536</v>
      </c>
      <c r="E256" s="147"/>
      <c r="F256" s="147">
        <v>180</v>
      </c>
      <c r="G256" s="149" t="s">
        <v>361</v>
      </c>
      <c r="H256" s="150">
        <f aca="true" t="shared" si="25" ref="H256:H262">M256</f>
        <v>0</v>
      </c>
      <c r="I256" s="147" t="s">
        <v>74</v>
      </c>
      <c r="J256" s="155" t="s">
        <v>74</v>
      </c>
      <c r="K256" s="43" t="s">
        <v>74</v>
      </c>
      <c r="L256" s="43" t="s">
        <v>74</v>
      </c>
      <c r="M256" s="150">
        <f>M257+M258</f>
        <v>0</v>
      </c>
      <c r="N256" s="135">
        <f>N257+N258</f>
        <v>0</v>
      </c>
      <c r="O256" s="68"/>
    </row>
    <row r="257" spans="1:15" s="40" customFormat="1" ht="12" customHeight="1">
      <c r="A257" s="202" t="s">
        <v>131</v>
      </c>
      <c r="B257" s="147"/>
      <c r="C257" s="147">
        <v>189</v>
      </c>
      <c r="D257" s="148" t="s">
        <v>536</v>
      </c>
      <c r="E257" s="147"/>
      <c r="F257" s="147">
        <v>189</v>
      </c>
      <c r="G257" s="149" t="s">
        <v>361</v>
      </c>
      <c r="H257" s="150">
        <f t="shared" si="25"/>
        <v>0</v>
      </c>
      <c r="I257" s="150">
        <v>0</v>
      </c>
      <c r="J257" s="150">
        <v>0</v>
      </c>
      <c r="K257" s="133">
        <v>0</v>
      </c>
      <c r="L257" s="134">
        <v>0</v>
      </c>
      <c r="M257" s="150">
        <v>0</v>
      </c>
      <c r="N257" s="135">
        <v>0</v>
      </c>
      <c r="O257" s="68"/>
    </row>
    <row r="258" spans="1:15" s="40" customFormat="1" ht="12" customHeight="1">
      <c r="A258" s="202" t="s">
        <v>132</v>
      </c>
      <c r="B258" s="147"/>
      <c r="C258" s="147">
        <v>189</v>
      </c>
      <c r="D258" s="148" t="s">
        <v>536</v>
      </c>
      <c r="E258" s="147"/>
      <c r="F258" s="147">
        <v>189</v>
      </c>
      <c r="G258" s="149" t="s">
        <v>361</v>
      </c>
      <c r="H258" s="150">
        <f t="shared" si="25"/>
        <v>0</v>
      </c>
      <c r="I258" s="150">
        <v>0</v>
      </c>
      <c r="J258" s="150">
        <v>0</v>
      </c>
      <c r="K258" s="133">
        <v>0</v>
      </c>
      <c r="L258" s="134">
        <v>0</v>
      </c>
      <c r="M258" s="150">
        <v>0</v>
      </c>
      <c r="N258" s="135">
        <v>0</v>
      </c>
      <c r="O258" s="68"/>
    </row>
    <row r="259" spans="1:15" s="40" customFormat="1" ht="12" customHeight="1">
      <c r="A259" s="198" t="s">
        <v>209</v>
      </c>
      <c r="B259" s="147">
        <v>180</v>
      </c>
      <c r="C259" s="147">
        <v>400</v>
      </c>
      <c r="D259" s="148" t="s">
        <v>536</v>
      </c>
      <c r="E259" s="147" t="s">
        <v>74</v>
      </c>
      <c r="F259" s="147">
        <v>400</v>
      </c>
      <c r="G259" s="149" t="s">
        <v>361</v>
      </c>
      <c r="H259" s="150">
        <f t="shared" si="25"/>
        <v>0</v>
      </c>
      <c r="I259" s="147" t="s">
        <v>74</v>
      </c>
      <c r="J259" s="155" t="s">
        <v>74</v>
      </c>
      <c r="K259" s="43" t="s">
        <v>74</v>
      </c>
      <c r="L259" s="43" t="s">
        <v>74</v>
      </c>
      <c r="M259" s="150">
        <f>M260+M261+M262+M264+M263</f>
        <v>0</v>
      </c>
      <c r="N259" s="43" t="s">
        <v>74</v>
      </c>
      <c r="O259" s="68"/>
    </row>
    <row r="260" spans="1:15" s="40" customFormat="1" ht="12" customHeight="1">
      <c r="A260" s="203" t="s">
        <v>372</v>
      </c>
      <c r="B260" s="147"/>
      <c r="C260" s="147">
        <v>410</v>
      </c>
      <c r="D260" s="148" t="s">
        <v>536</v>
      </c>
      <c r="E260" s="147"/>
      <c r="F260" s="147">
        <v>410</v>
      </c>
      <c r="G260" s="149" t="s">
        <v>361</v>
      </c>
      <c r="H260" s="150">
        <f t="shared" si="25"/>
        <v>0</v>
      </c>
      <c r="I260" s="150">
        <v>0</v>
      </c>
      <c r="J260" s="150">
        <v>0</v>
      </c>
      <c r="K260" s="133">
        <v>0</v>
      </c>
      <c r="L260" s="134">
        <v>0</v>
      </c>
      <c r="M260" s="150">
        <v>0</v>
      </c>
      <c r="N260" s="135">
        <v>0</v>
      </c>
      <c r="O260" s="68"/>
    </row>
    <row r="261" spans="1:15" s="40" customFormat="1" ht="12" customHeight="1">
      <c r="A261" s="203" t="s">
        <v>373</v>
      </c>
      <c r="B261" s="147"/>
      <c r="C261" s="147">
        <v>420</v>
      </c>
      <c r="D261" s="148" t="s">
        <v>536</v>
      </c>
      <c r="E261" s="147"/>
      <c r="F261" s="147">
        <v>420</v>
      </c>
      <c r="G261" s="149" t="s">
        <v>361</v>
      </c>
      <c r="H261" s="150">
        <f t="shared" si="25"/>
        <v>0</v>
      </c>
      <c r="I261" s="150">
        <v>0</v>
      </c>
      <c r="J261" s="150">
        <v>0</v>
      </c>
      <c r="K261" s="133">
        <v>0</v>
      </c>
      <c r="L261" s="134">
        <v>0</v>
      </c>
      <c r="M261" s="150">
        <v>0</v>
      </c>
      <c r="N261" s="135">
        <v>0</v>
      </c>
      <c r="O261" s="68"/>
    </row>
    <row r="262" spans="1:15" s="40" customFormat="1" ht="12" customHeight="1">
      <c r="A262" s="203" t="s">
        <v>374</v>
      </c>
      <c r="B262" s="147"/>
      <c r="C262" s="147">
        <v>430</v>
      </c>
      <c r="D262" s="148" t="s">
        <v>536</v>
      </c>
      <c r="E262" s="147"/>
      <c r="F262" s="147">
        <v>430</v>
      </c>
      <c r="G262" s="149" t="s">
        <v>361</v>
      </c>
      <c r="H262" s="150">
        <f t="shared" si="25"/>
        <v>0</v>
      </c>
      <c r="I262" s="150">
        <v>0</v>
      </c>
      <c r="J262" s="150">
        <v>0</v>
      </c>
      <c r="K262" s="133">
        <v>0</v>
      </c>
      <c r="L262" s="134">
        <v>0</v>
      </c>
      <c r="M262" s="150">
        <v>0</v>
      </c>
      <c r="N262" s="135">
        <v>0</v>
      </c>
      <c r="O262" s="68"/>
    </row>
    <row r="263" spans="1:15" s="41" customFormat="1" ht="12" customHeight="1">
      <c r="A263" s="203" t="s">
        <v>424</v>
      </c>
      <c r="B263" s="147"/>
      <c r="C263" s="147">
        <v>440</v>
      </c>
      <c r="D263" s="148" t="s">
        <v>536</v>
      </c>
      <c r="E263" s="147"/>
      <c r="F263" s="147">
        <v>440</v>
      </c>
      <c r="G263" s="149" t="s">
        <v>361</v>
      </c>
      <c r="H263" s="150">
        <f>M263</f>
        <v>0</v>
      </c>
      <c r="I263" s="150">
        <v>0</v>
      </c>
      <c r="J263" s="150">
        <v>0</v>
      </c>
      <c r="K263" s="133">
        <v>0</v>
      </c>
      <c r="L263" s="134">
        <v>0</v>
      </c>
      <c r="M263" s="150">
        <v>0</v>
      </c>
      <c r="N263" s="135">
        <v>0</v>
      </c>
      <c r="O263" s="70"/>
    </row>
    <row r="264" spans="1:15" s="40" customFormat="1" ht="12" customHeight="1">
      <c r="A264" s="203" t="s">
        <v>375</v>
      </c>
      <c r="B264" s="155"/>
      <c r="C264" s="155">
        <v>450</v>
      </c>
      <c r="D264" s="148" t="s">
        <v>536</v>
      </c>
      <c r="E264" s="155"/>
      <c r="F264" s="155">
        <v>450</v>
      </c>
      <c r="G264" s="156" t="s">
        <v>361</v>
      </c>
      <c r="H264" s="150">
        <f>M264</f>
        <v>0</v>
      </c>
      <c r="I264" s="150">
        <v>0</v>
      </c>
      <c r="J264" s="150">
        <v>0</v>
      </c>
      <c r="K264" s="133">
        <v>0</v>
      </c>
      <c r="L264" s="134">
        <v>0</v>
      </c>
      <c r="M264" s="150">
        <v>0</v>
      </c>
      <c r="N264" s="135">
        <v>0</v>
      </c>
      <c r="O264" s="68"/>
    </row>
    <row r="265" spans="1:15" s="8" customFormat="1" ht="16.5" customHeight="1">
      <c r="A265" s="188" t="s">
        <v>44</v>
      </c>
      <c r="B265" s="164">
        <v>200</v>
      </c>
      <c r="C265" s="164"/>
      <c r="D265" s="164"/>
      <c r="E265" s="164"/>
      <c r="F265" s="165"/>
      <c r="G265" s="165"/>
      <c r="H265" s="166">
        <f>SUM(H267+H287+H297+H316)</f>
        <v>25294894.43</v>
      </c>
      <c r="I265" s="166">
        <f>SUM(I267+I297+I316)</f>
        <v>17642764.9</v>
      </c>
      <c r="J265" s="166">
        <f>SUM(J267+J287)</f>
        <v>902129.53</v>
      </c>
      <c r="K265" s="137">
        <f>K267+K301+K308+K321+K322+K326</f>
        <v>0</v>
      </c>
      <c r="L265" s="137">
        <f>L267+L301+L308+L321+L322+L326</f>
        <v>0</v>
      </c>
      <c r="M265" s="166">
        <f>SUM(M267+M297+M316)</f>
        <v>6750000</v>
      </c>
      <c r="N265" s="137">
        <f>N267+N301+N308+N321+N322+N326</f>
        <v>0</v>
      </c>
      <c r="O265" s="66"/>
    </row>
    <row r="266" spans="1:15" s="8" customFormat="1" ht="12" customHeight="1">
      <c r="A266" s="189" t="s">
        <v>4</v>
      </c>
      <c r="B266" s="167"/>
      <c r="C266" s="167"/>
      <c r="D266" s="167"/>
      <c r="E266" s="167"/>
      <c r="F266" s="167"/>
      <c r="G266" s="168"/>
      <c r="H266" s="153"/>
      <c r="I266" s="153"/>
      <c r="J266" s="153"/>
      <c r="K266" s="138"/>
      <c r="L266" s="138"/>
      <c r="M266" s="171"/>
      <c r="N266" s="138"/>
      <c r="O266" s="66"/>
    </row>
    <row r="267" spans="1:15" s="8" customFormat="1" ht="15" customHeight="1">
      <c r="A267" s="189" t="s">
        <v>294</v>
      </c>
      <c r="B267" s="167">
        <v>210</v>
      </c>
      <c r="C267" s="167"/>
      <c r="D267" s="167"/>
      <c r="E267" s="167"/>
      <c r="F267" s="167"/>
      <c r="G267" s="168"/>
      <c r="H267" s="153">
        <f>H269</f>
        <v>15226545.689999998</v>
      </c>
      <c r="I267" s="153">
        <f aca="true" t="shared" si="26" ref="I267:N267">I269</f>
        <v>12969075.559999999</v>
      </c>
      <c r="J267" s="153">
        <f t="shared" si="26"/>
        <v>658223.53</v>
      </c>
      <c r="K267" s="139">
        <f t="shared" si="26"/>
        <v>0</v>
      </c>
      <c r="L267" s="139">
        <f t="shared" si="26"/>
        <v>0</v>
      </c>
      <c r="M267" s="153">
        <f t="shared" si="26"/>
        <v>1599246.5999999999</v>
      </c>
      <c r="N267" s="139">
        <f t="shared" si="26"/>
        <v>0</v>
      </c>
      <c r="O267" s="66"/>
    </row>
    <row r="268" spans="1:15" s="8" customFormat="1" ht="12" customHeight="1">
      <c r="A268" s="190" t="s">
        <v>3</v>
      </c>
      <c r="B268" s="155"/>
      <c r="C268" s="155"/>
      <c r="D268" s="155"/>
      <c r="E268" s="155"/>
      <c r="F268" s="155"/>
      <c r="G268" s="161"/>
      <c r="H268" s="150"/>
      <c r="I268" s="153"/>
      <c r="J268" s="153"/>
      <c r="K268" s="138"/>
      <c r="L268" s="138"/>
      <c r="M268" s="171"/>
      <c r="N268" s="138"/>
      <c r="O268" s="66"/>
    </row>
    <row r="269" spans="1:15" s="8" customFormat="1" ht="15" customHeight="1">
      <c r="A269" s="190" t="s">
        <v>295</v>
      </c>
      <c r="B269" s="155">
        <v>211</v>
      </c>
      <c r="C269" s="155"/>
      <c r="D269" s="155"/>
      <c r="E269" s="155"/>
      <c r="F269" s="155"/>
      <c r="G269" s="161"/>
      <c r="H269" s="153">
        <f>SUM(H271:H286)</f>
        <v>15226545.689999998</v>
      </c>
      <c r="I269" s="153">
        <f>SUM(I271:I286)</f>
        <v>12969075.559999999</v>
      </c>
      <c r="J269" s="153">
        <f>SUM(J272:J286)</f>
        <v>658223.53</v>
      </c>
      <c r="K269" s="139">
        <f>K273+K277+K279+K283</f>
        <v>0</v>
      </c>
      <c r="L269" s="139">
        <f>L273+L277+L279+L283</f>
        <v>0</v>
      </c>
      <c r="M269" s="153">
        <f>SUM(M272:M286)</f>
        <v>1599246.5999999999</v>
      </c>
      <c r="N269" s="139">
        <f>N273+N277+N279+N283</f>
        <v>0</v>
      </c>
      <c r="O269" s="66"/>
    </row>
    <row r="270" spans="1:15" s="8" customFormat="1" ht="12" customHeight="1">
      <c r="A270" s="190" t="s">
        <v>4</v>
      </c>
      <c r="B270" s="155"/>
      <c r="C270" s="155"/>
      <c r="D270" s="155"/>
      <c r="E270" s="155"/>
      <c r="F270" s="155"/>
      <c r="G270" s="161"/>
      <c r="H270" s="150"/>
      <c r="I270" s="153"/>
      <c r="J270" s="153"/>
      <c r="K270" s="138"/>
      <c r="L270" s="138"/>
      <c r="M270" s="171"/>
      <c r="N270" s="138"/>
      <c r="O270" s="66"/>
    </row>
    <row r="271" spans="1:15" s="8" customFormat="1" ht="15" customHeight="1">
      <c r="A271" s="190" t="s">
        <v>296</v>
      </c>
      <c r="B271" s="155"/>
      <c r="C271" s="155">
        <v>211</v>
      </c>
      <c r="D271" s="147">
        <v>800000000</v>
      </c>
      <c r="E271" s="155">
        <v>111</v>
      </c>
      <c r="F271" s="155">
        <v>211</v>
      </c>
      <c r="G271" s="152" t="s">
        <v>544</v>
      </c>
      <c r="H271" s="150">
        <f>I271+J271+K271+L271+M271+N271</f>
        <v>8069263.48</v>
      </c>
      <c r="I271" s="153">
        <v>8069263.48</v>
      </c>
      <c r="J271" s="153">
        <v>0</v>
      </c>
      <c r="K271" s="138">
        <v>0</v>
      </c>
      <c r="L271" s="138">
        <v>0</v>
      </c>
      <c r="M271" s="171">
        <v>0</v>
      </c>
      <c r="N271" s="138">
        <v>0</v>
      </c>
      <c r="O271" s="66"/>
    </row>
    <row r="272" spans="1:15" s="8" customFormat="1" ht="15" customHeight="1">
      <c r="A272" s="190" t="s">
        <v>296</v>
      </c>
      <c r="B272" s="155"/>
      <c r="C272" s="155">
        <v>211</v>
      </c>
      <c r="D272" s="147">
        <v>800000000</v>
      </c>
      <c r="E272" s="155">
        <v>111</v>
      </c>
      <c r="F272" s="155">
        <v>211</v>
      </c>
      <c r="G272" s="152" t="s">
        <v>539</v>
      </c>
      <c r="H272" s="150">
        <f aca="true" t="shared" si="27" ref="H272:H286">I272+J272+K272+L272+M272+N272</f>
        <v>1890564.2</v>
      </c>
      <c r="I272" s="153">
        <v>1890564.2</v>
      </c>
      <c r="J272" s="153">
        <v>0</v>
      </c>
      <c r="K272" s="138">
        <v>0</v>
      </c>
      <c r="L272" s="138">
        <v>0</v>
      </c>
      <c r="M272" s="171">
        <v>0</v>
      </c>
      <c r="N272" s="138">
        <v>0</v>
      </c>
      <c r="O272" s="66"/>
    </row>
    <row r="273" spans="1:15" s="8" customFormat="1" ht="15" customHeight="1">
      <c r="A273" s="190" t="s">
        <v>296</v>
      </c>
      <c r="B273" s="155"/>
      <c r="C273" s="147">
        <v>211</v>
      </c>
      <c r="D273" s="148" t="s">
        <v>536</v>
      </c>
      <c r="E273" s="147">
        <v>111</v>
      </c>
      <c r="F273" s="147">
        <v>211</v>
      </c>
      <c r="G273" s="156" t="s">
        <v>545</v>
      </c>
      <c r="H273" s="150">
        <f t="shared" si="27"/>
        <v>1228299.91</v>
      </c>
      <c r="I273" s="153">
        <v>0</v>
      </c>
      <c r="J273" s="153">
        <v>0</v>
      </c>
      <c r="K273" s="138">
        <v>0</v>
      </c>
      <c r="L273" s="138">
        <v>0</v>
      </c>
      <c r="M273" s="171">
        <v>1228299.91</v>
      </c>
      <c r="N273" s="138">
        <v>0</v>
      </c>
      <c r="O273" s="66"/>
    </row>
    <row r="274" spans="1:15" s="8" customFormat="1" ht="15" customHeight="1">
      <c r="A274" s="190" t="s">
        <v>296</v>
      </c>
      <c r="B274" s="155"/>
      <c r="C274" s="155">
        <v>211</v>
      </c>
      <c r="D274" s="147">
        <v>901480000</v>
      </c>
      <c r="E274" s="155">
        <v>111</v>
      </c>
      <c r="F274" s="155">
        <v>211</v>
      </c>
      <c r="G274" s="151" t="s">
        <v>539</v>
      </c>
      <c r="H274" s="150">
        <f t="shared" si="27"/>
        <v>279864.68</v>
      </c>
      <c r="I274" s="153">
        <v>0</v>
      </c>
      <c r="J274" s="153">
        <v>279864.68</v>
      </c>
      <c r="K274" s="138">
        <v>0</v>
      </c>
      <c r="L274" s="138">
        <v>0</v>
      </c>
      <c r="M274" s="171">
        <v>0</v>
      </c>
      <c r="N274" s="138">
        <v>0</v>
      </c>
      <c r="O274" s="66"/>
    </row>
    <row r="275" spans="1:15" s="8" customFormat="1" ht="15" customHeight="1">
      <c r="A275" s="190" t="s">
        <v>296</v>
      </c>
      <c r="B275" s="155"/>
      <c r="C275" s="155">
        <v>211</v>
      </c>
      <c r="D275" s="147">
        <v>901160000</v>
      </c>
      <c r="E275" s="155">
        <v>111</v>
      </c>
      <c r="F275" s="155">
        <v>211</v>
      </c>
      <c r="G275" s="151" t="s">
        <v>539</v>
      </c>
      <c r="H275" s="150">
        <f t="shared" si="27"/>
        <v>97731.18</v>
      </c>
      <c r="I275" s="153">
        <v>0</v>
      </c>
      <c r="J275" s="153">
        <v>97731.18</v>
      </c>
      <c r="K275" s="138">
        <v>0</v>
      </c>
      <c r="L275" s="138">
        <v>0</v>
      </c>
      <c r="M275" s="171">
        <v>0</v>
      </c>
      <c r="N275" s="138">
        <v>0</v>
      </c>
      <c r="O275" s="66"/>
    </row>
    <row r="276" spans="1:15" s="8" customFormat="1" ht="15" customHeight="1">
      <c r="A276" s="190" t="s">
        <v>296</v>
      </c>
      <c r="B276" s="155"/>
      <c r="C276" s="155">
        <v>211</v>
      </c>
      <c r="D276" s="147">
        <v>901830000</v>
      </c>
      <c r="E276" s="155">
        <v>111</v>
      </c>
      <c r="F276" s="155">
        <v>211</v>
      </c>
      <c r="G276" s="151" t="s">
        <v>539</v>
      </c>
      <c r="H276" s="150">
        <f t="shared" si="27"/>
        <v>51147.87</v>
      </c>
      <c r="I276" s="153">
        <v>0</v>
      </c>
      <c r="J276" s="153">
        <v>51147.87</v>
      </c>
      <c r="K276" s="138">
        <v>0</v>
      </c>
      <c r="L276" s="138">
        <v>0</v>
      </c>
      <c r="M276" s="171">
        <v>0</v>
      </c>
      <c r="N276" s="138">
        <v>0</v>
      </c>
      <c r="O276" s="66"/>
    </row>
    <row r="277" spans="1:15" s="8" customFormat="1" ht="12" customHeight="1">
      <c r="A277" s="190" t="s">
        <v>297</v>
      </c>
      <c r="B277" s="155"/>
      <c r="C277" s="155">
        <v>211</v>
      </c>
      <c r="D277" s="155"/>
      <c r="E277" s="155">
        <v>111</v>
      </c>
      <c r="F277" s="155">
        <v>211</v>
      </c>
      <c r="G277" s="161"/>
      <c r="H277" s="150">
        <f t="shared" si="27"/>
        <v>0</v>
      </c>
      <c r="I277" s="153">
        <v>0</v>
      </c>
      <c r="J277" s="153">
        <v>0</v>
      </c>
      <c r="K277" s="138">
        <v>0</v>
      </c>
      <c r="L277" s="138">
        <v>0</v>
      </c>
      <c r="M277" s="171">
        <v>0</v>
      </c>
      <c r="N277" s="138">
        <v>0</v>
      </c>
      <c r="O277" s="66"/>
    </row>
    <row r="278" spans="1:15" s="8" customFormat="1" ht="38.25" customHeight="1">
      <c r="A278" s="190" t="s">
        <v>298</v>
      </c>
      <c r="B278" s="155"/>
      <c r="C278" s="147">
        <v>266</v>
      </c>
      <c r="D278" s="147">
        <v>800000000</v>
      </c>
      <c r="E278" s="147">
        <v>112</v>
      </c>
      <c r="F278" s="147">
        <v>266</v>
      </c>
      <c r="G278" s="152" t="s">
        <v>538</v>
      </c>
      <c r="H278" s="150">
        <f t="shared" si="27"/>
        <v>690</v>
      </c>
      <c r="I278" s="153">
        <v>690</v>
      </c>
      <c r="J278" s="153">
        <v>0</v>
      </c>
      <c r="K278" s="138">
        <v>0</v>
      </c>
      <c r="L278" s="138">
        <v>0</v>
      </c>
      <c r="M278" s="171">
        <v>0</v>
      </c>
      <c r="N278" s="138">
        <v>0</v>
      </c>
      <c r="O278" s="66"/>
    </row>
    <row r="279" spans="1:15" s="8" customFormat="1" ht="41.25" customHeight="1">
      <c r="A279" s="190" t="s">
        <v>298</v>
      </c>
      <c r="B279" s="155"/>
      <c r="C279" s="147">
        <v>266</v>
      </c>
      <c r="D279" s="147">
        <v>800000000</v>
      </c>
      <c r="E279" s="147">
        <v>112</v>
      </c>
      <c r="F279" s="147">
        <v>266</v>
      </c>
      <c r="G279" s="152" t="s">
        <v>539</v>
      </c>
      <c r="H279" s="150">
        <f t="shared" si="27"/>
        <v>690</v>
      </c>
      <c r="I279" s="153">
        <v>690</v>
      </c>
      <c r="J279" s="153">
        <v>0</v>
      </c>
      <c r="K279" s="138">
        <v>0</v>
      </c>
      <c r="L279" s="138">
        <v>0</v>
      </c>
      <c r="M279" s="171">
        <v>0</v>
      </c>
      <c r="N279" s="138">
        <v>0</v>
      </c>
      <c r="O279" s="66"/>
    </row>
    <row r="280" spans="1:15" s="8" customFormat="1" ht="28.5" customHeight="1">
      <c r="A280" s="190" t="s">
        <v>516</v>
      </c>
      <c r="B280" s="155"/>
      <c r="C280" s="147">
        <v>266</v>
      </c>
      <c r="D280" s="147">
        <v>901480000</v>
      </c>
      <c r="E280" s="147">
        <v>112</v>
      </c>
      <c r="F280" s="147">
        <v>266</v>
      </c>
      <c r="G280" s="151" t="s">
        <v>539</v>
      </c>
      <c r="H280" s="150">
        <f t="shared" si="27"/>
        <v>100000</v>
      </c>
      <c r="I280" s="153">
        <v>0</v>
      </c>
      <c r="J280" s="153">
        <v>100000</v>
      </c>
      <c r="K280" s="138">
        <v>0</v>
      </c>
      <c r="L280" s="138">
        <v>0</v>
      </c>
      <c r="M280" s="171">
        <v>0</v>
      </c>
      <c r="N280" s="138">
        <v>0</v>
      </c>
      <c r="O280" s="66"/>
    </row>
    <row r="281" spans="1:15" s="8" customFormat="1" ht="15" customHeight="1">
      <c r="A281" s="190" t="s">
        <v>299</v>
      </c>
      <c r="B281" s="155"/>
      <c r="C281" s="147">
        <v>213</v>
      </c>
      <c r="D281" s="147">
        <v>800000000</v>
      </c>
      <c r="E281" s="147">
        <v>119</v>
      </c>
      <c r="F281" s="147">
        <v>213</v>
      </c>
      <c r="G281" s="152" t="s">
        <v>538</v>
      </c>
      <c r="H281" s="150">
        <f>I281+J281+K281+L281+M281+N281</f>
        <v>2485956.18</v>
      </c>
      <c r="I281" s="153">
        <v>2485956.18</v>
      </c>
      <c r="J281" s="153">
        <v>0</v>
      </c>
      <c r="K281" s="138">
        <v>0</v>
      </c>
      <c r="L281" s="138">
        <v>0</v>
      </c>
      <c r="M281" s="171">
        <v>0</v>
      </c>
      <c r="N281" s="138">
        <v>0</v>
      </c>
      <c r="O281" s="66"/>
    </row>
    <row r="282" spans="1:15" s="8" customFormat="1" ht="15" customHeight="1">
      <c r="A282" s="190" t="s">
        <v>299</v>
      </c>
      <c r="B282" s="155"/>
      <c r="C282" s="147">
        <v>213</v>
      </c>
      <c r="D282" s="147">
        <v>800000000</v>
      </c>
      <c r="E282" s="147">
        <v>119</v>
      </c>
      <c r="F282" s="147">
        <v>213</v>
      </c>
      <c r="G282" s="152" t="s">
        <v>539</v>
      </c>
      <c r="H282" s="150">
        <f t="shared" si="27"/>
        <v>521911.7</v>
      </c>
      <c r="I282" s="153">
        <v>521911.7</v>
      </c>
      <c r="J282" s="153">
        <v>0</v>
      </c>
      <c r="K282" s="138">
        <v>0</v>
      </c>
      <c r="L282" s="138">
        <v>0</v>
      </c>
      <c r="M282" s="171">
        <v>0</v>
      </c>
      <c r="N282" s="138">
        <v>0</v>
      </c>
      <c r="O282" s="66"/>
    </row>
    <row r="283" spans="1:15" s="8" customFormat="1" ht="15" customHeight="1">
      <c r="A283" s="190" t="s">
        <v>299</v>
      </c>
      <c r="B283" s="155"/>
      <c r="C283" s="155">
        <v>213</v>
      </c>
      <c r="D283" s="148" t="s">
        <v>536</v>
      </c>
      <c r="E283" s="155">
        <v>119</v>
      </c>
      <c r="F283" s="155">
        <v>213</v>
      </c>
      <c r="G283" s="156" t="s">
        <v>545</v>
      </c>
      <c r="H283" s="150">
        <f t="shared" si="27"/>
        <v>370946.69</v>
      </c>
      <c r="I283" s="153">
        <v>0</v>
      </c>
      <c r="J283" s="153">
        <v>0</v>
      </c>
      <c r="K283" s="138">
        <v>0</v>
      </c>
      <c r="L283" s="138">
        <v>0</v>
      </c>
      <c r="M283" s="171">
        <v>370946.69</v>
      </c>
      <c r="N283" s="138">
        <v>0</v>
      </c>
      <c r="O283" s="66"/>
    </row>
    <row r="284" spans="1:15" s="8" customFormat="1" ht="15" customHeight="1">
      <c r="A284" s="190" t="s">
        <v>299</v>
      </c>
      <c r="B284" s="155"/>
      <c r="C284" s="147">
        <v>213</v>
      </c>
      <c r="D284" s="147">
        <v>901480000</v>
      </c>
      <c r="E284" s="147">
        <v>119</v>
      </c>
      <c r="F284" s="147">
        <v>213</v>
      </c>
      <c r="G284" s="151" t="s">
        <v>539</v>
      </c>
      <c r="H284" s="150">
        <f t="shared" si="27"/>
        <v>84518.32</v>
      </c>
      <c r="I284" s="153">
        <v>0</v>
      </c>
      <c r="J284" s="153">
        <v>84518.32</v>
      </c>
      <c r="K284" s="138">
        <v>0</v>
      </c>
      <c r="L284" s="138">
        <v>0</v>
      </c>
      <c r="M284" s="171">
        <v>0</v>
      </c>
      <c r="N284" s="138">
        <v>0</v>
      </c>
      <c r="O284" s="66"/>
    </row>
    <row r="285" spans="1:15" s="8" customFormat="1" ht="15" customHeight="1">
      <c r="A285" s="190" t="s">
        <v>299</v>
      </c>
      <c r="B285" s="155"/>
      <c r="C285" s="147">
        <v>213</v>
      </c>
      <c r="D285" s="147">
        <v>901160000</v>
      </c>
      <c r="E285" s="147">
        <v>119</v>
      </c>
      <c r="F285" s="147">
        <v>213</v>
      </c>
      <c r="G285" s="151" t="s">
        <v>539</v>
      </c>
      <c r="H285" s="150">
        <f t="shared" si="27"/>
        <v>29514.82</v>
      </c>
      <c r="I285" s="153">
        <v>0</v>
      </c>
      <c r="J285" s="153">
        <v>29514.82</v>
      </c>
      <c r="K285" s="138">
        <v>0</v>
      </c>
      <c r="L285" s="138">
        <v>0</v>
      </c>
      <c r="M285" s="171">
        <v>0</v>
      </c>
      <c r="N285" s="138">
        <v>0</v>
      </c>
      <c r="O285" s="66"/>
    </row>
    <row r="286" spans="1:15" s="8" customFormat="1" ht="15" customHeight="1">
      <c r="A286" s="190" t="s">
        <v>299</v>
      </c>
      <c r="B286" s="155"/>
      <c r="C286" s="147">
        <v>213</v>
      </c>
      <c r="D286" s="147">
        <v>901830000</v>
      </c>
      <c r="E286" s="147">
        <v>119</v>
      </c>
      <c r="F286" s="147">
        <v>213</v>
      </c>
      <c r="G286" s="151" t="s">
        <v>539</v>
      </c>
      <c r="H286" s="150">
        <f t="shared" si="27"/>
        <v>15446.66</v>
      </c>
      <c r="I286" s="153">
        <v>0</v>
      </c>
      <c r="J286" s="153">
        <v>15446.66</v>
      </c>
      <c r="K286" s="138">
        <v>0</v>
      </c>
      <c r="L286" s="138">
        <v>0</v>
      </c>
      <c r="M286" s="171">
        <v>0</v>
      </c>
      <c r="N286" s="138">
        <v>0</v>
      </c>
      <c r="O286" s="66"/>
    </row>
    <row r="287" spans="1:15" s="8" customFormat="1" ht="15" customHeight="1">
      <c r="A287" s="190" t="s">
        <v>397</v>
      </c>
      <c r="B287" s="155">
        <v>220</v>
      </c>
      <c r="C287" s="155"/>
      <c r="D287" s="155"/>
      <c r="E287" s="155"/>
      <c r="F287" s="155"/>
      <c r="G287" s="155"/>
      <c r="H287" s="170">
        <f>H289+H290+H294+H295+H296</f>
        <v>243906</v>
      </c>
      <c r="I287" s="171">
        <f aca="true" t="shared" si="28" ref="I287:N287">I289+I290+I294+I295+I296</f>
        <v>0</v>
      </c>
      <c r="J287" s="171">
        <f t="shared" si="28"/>
        <v>243906</v>
      </c>
      <c r="K287" s="138">
        <f t="shared" si="28"/>
        <v>0</v>
      </c>
      <c r="L287" s="138">
        <f t="shared" si="28"/>
        <v>0</v>
      </c>
      <c r="M287" s="171">
        <f t="shared" si="28"/>
        <v>0</v>
      </c>
      <c r="N287" s="138">
        <f t="shared" si="28"/>
        <v>0</v>
      </c>
      <c r="O287" s="66"/>
    </row>
    <row r="288" spans="1:15" s="8" customFormat="1" ht="12" customHeight="1">
      <c r="A288" s="190" t="s">
        <v>3</v>
      </c>
      <c r="B288" s="155"/>
      <c r="C288" s="155"/>
      <c r="D288" s="155"/>
      <c r="E288" s="155"/>
      <c r="F288" s="155"/>
      <c r="G288" s="161"/>
      <c r="H288" s="150"/>
      <c r="I288" s="153"/>
      <c r="J288" s="153"/>
      <c r="K288" s="138"/>
      <c r="L288" s="138"/>
      <c r="M288" s="171"/>
      <c r="N288" s="138"/>
      <c r="O288" s="66"/>
    </row>
    <row r="289" spans="1:15" s="8" customFormat="1" ht="28.5" customHeight="1">
      <c r="A289" s="191" t="s">
        <v>300</v>
      </c>
      <c r="B289" s="172"/>
      <c r="C289" s="173">
        <v>262</v>
      </c>
      <c r="D289" s="147">
        <v>901140000</v>
      </c>
      <c r="E289" s="174">
        <v>321</v>
      </c>
      <c r="F289" s="173">
        <v>262</v>
      </c>
      <c r="G289" s="151" t="s">
        <v>539</v>
      </c>
      <c r="H289" s="150">
        <f aca="true" t="shared" si="29" ref="H289:H296">I289+J289+K289+L289+M289+N289</f>
        <v>13862</v>
      </c>
      <c r="I289" s="153">
        <v>0</v>
      </c>
      <c r="J289" s="153">
        <v>13862</v>
      </c>
      <c r="K289" s="138">
        <v>0</v>
      </c>
      <c r="L289" s="138">
        <v>0</v>
      </c>
      <c r="M289" s="171">
        <v>0</v>
      </c>
      <c r="N289" s="138">
        <v>0</v>
      </c>
      <c r="O289" s="66"/>
    </row>
    <row r="290" spans="1:15" s="8" customFormat="1" ht="31.5" customHeight="1">
      <c r="A290" s="187" t="s">
        <v>39</v>
      </c>
      <c r="B290" s="155"/>
      <c r="C290" s="147">
        <v>263</v>
      </c>
      <c r="D290" s="147"/>
      <c r="E290" s="147">
        <v>323</v>
      </c>
      <c r="F290" s="147">
        <v>263</v>
      </c>
      <c r="G290" s="161"/>
      <c r="H290" s="150">
        <f t="shared" si="29"/>
        <v>230044</v>
      </c>
      <c r="I290" s="153">
        <v>0</v>
      </c>
      <c r="J290" s="153">
        <f>SUM(J291:J293)</f>
        <v>230044</v>
      </c>
      <c r="K290" s="138">
        <v>0</v>
      </c>
      <c r="L290" s="138">
        <v>0</v>
      </c>
      <c r="M290" s="171">
        <v>0</v>
      </c>
      <c r="N290" s="138">
        <v>0</v>
      </c>
      <c r="O290" s="66"/>
    </row>
    <row r="291" spans="1:15" s="8" customFormat="1" ht="25.5" customHeight="1">
      <c r="A291" s="182" t="s">
        <v>496</v>
      </c>
      <c r="B291" s="155"/>
      <c r="C291" s="147">
        <v>263</v>
      </c>
      <c r="D291" s="147">
        <v>901140000</v>
      </c>
      <c r="E291" s="147">
        <v>323</v>
      </c>
      <c r="F291" s="147">
        <v>263</v>
      </c>
      <c r="G291" s="151" t="s">
        <v>539</v>
      </c>
      <c r="H291" s="150">
        <f t="shared" si="29"/>
        <v>56596</v>
      </c>
      <c r="I291" s="153">
        <v>0</v>
      </c>
      <c r="J291" s="153">
        <v>56596</v>
      </c>
      <c r="K291" s="138">
        <v>0</v>
      </c>
      <c r="L291" s="138">
        <v>0</v>
      </c>
      <c r="M291" s="171">
        <v>0</v>
      </c>
      <c r="N291" s="138">
        <v>0</v>
      </c>
      <c r="O291" s="66"/>
    </row>
    <row r="292" spans="1:15" s="8" customFormat="1" ht="29.25" customHeight="1">
      <c r="A292" s="182" t="s">
        <v>500</v>
      </c>
      <c r="B292" s="155"/>
      <c r="C292" s="147">
        <v>263</v>
      </c>
      <c r="D292" s="147">
        <v>901150000</v>
      </c>
      <c r="E292" s="147">
        <v>323</v>
      </c>
      <c r="F292" s="147">
        <v>263</v>
      </c>
      <c r="G292" s="151" t="s">
        <v>539</v>
      </c>
      <c r="H292" s="150">
        <f t="shared" si="29"/>
        <v>67915</v>
      </c>
      <c r="I292" s="153">
        <v>0</v>
      </c>
      <c r="J292" s="153">
        <v>67915</v>
      </c>
      <c r="K292" s="138">
        <v>0</v>
      </c>
      <c r="L292" s="138">
        <v>0</v>
      </c>
      <c r="M292" s="171">
        <v>0</v>
      </c>
      <c r="N292" s="138">
        <v>0</v>
      </c>
      <c r="O292" s="66"/>
    </row>
    <row r="293" spans="1:15" s="8" customFormat="1" ht="36.75" customHeight="1">
      <c r="A293" s="182" t="s">
        <v>239</v>
      </c>
      <c r="B293" s="155"/>
      <c r="C293" s="147">
        <v>263</v>
      </c>
      <c r="D293" s="163">
        <v>901210000</v>
      </c>
      <c r="E293" s="147">
        <v>323</v>
      </c>
      <c r="F293" s="147">
        <v>263</v>
      </c>
      <c r="G293" s="149" t="s">
        <v>501</v>
      </c>
      <c r="H293" s="150">
        <f t="shared" si="29"/>
        <v>105533</v>
      </c>
      <c r="I293" s="153">
        <v>0</v>
      </c>
      <c r="J293" s="153">
        <v>105533</v>
      </c>
      <c r="K293" s="138">
        <v>0</v>
      </c>
      <c r="L293" s="138">
        <v>0</v>
      </c>
      <c r="M293" s="171">
        <v>0</v>
      </c>
      <c r="N293" s="138">
        <v>0</v>
      </c>
      <c r="O293" s="66"/>
    </row>
    <row r="294" spans="1:15" s="8" customFormat="1" ht="12" customHeight="1">
      <c r="A294" s="187" t="s">
        <v>301</v>
      </c>
      <c r="B294" s="155"/>
      <c r="C294" s="155"/>
      <c r="D294" s="155"/>
      <c r="E294" s="155"/>
      <c r="F294" s="155"/>
      <c r="G294" s="161"/>
      <c r="H294" s="150">
        <f t="shared" si="29"/>
        <v>0</v>
      </c>
      <c r="I294" s="153">
        <v>0</v>
      </c>
      <c r="J294" s="153">
        <v>0</v>
      </c>
      <c r="K294" s="138">
        <v>0</v>
      </c>
      <c r="L294" s="138">
        <v>0</v>
      </c>
      <c r="M294" s="171">
        <v>0</v>
      </c>
      <c r="N294" s="138">
        <v>0</v>
      </c>
      <c r="O294" s="66"/>
    </row>
    <row r="295" spans="1:15" s="8" customFormat="1" ht="12" customHeight="1">
      <c r="A295" s="187" t="s">
        <v>302</v>
      </c>
      <c r="B295" s="155"/>
      <c r="C295" s="155">
        <v>290</v>
      </c>
      <c r="D295" s="155"/>
      <c r="E295" s="155">
        <v>350</v>
      </c>
      <c r="F295" s="155">
        <v>290</v>
      </c>
      <c r="G295" s="161"/>
      <c r="H295" s="150">
        <f t="shared" si="29"/>
        <v>0</v>
      </c>
      <c r="I295" s="153">
        <v>0</v>
      </c>
      <c r="J295" s="153">
        <v>0</v>
      </c>
      <c r="K295" s="138">
        <v>0</v>
      </c>
      <c r="L295" s="138">
        <v>0</v>
      </c>
      <c r="M295" s="171">
        <v>0</v>
      </c>
      <c r="N295" s="138">
        <v>0</v>
      </c>
      <c r="O295" s="66"/>
    </row>
    <row r="296" spans="1:15" s="8" customFormat="1" ht="12" customHeight="1">
      <c r="A296" s="187" t="s">
        <v>303</v>
      </c>
      <c r="B296" s="155"/>
      <c r="C296" s="155"/>
      <c r="D296" s="155"/>
      <c r="E296" s="155"/>
      <c r="F296" s="155"/>
      <c r="G296" s="161"/>
      <c r="H296" s="150">
        <f t="shared" si="29"/>
        <v>0</v>
      </c>
      <c r="I296" s="153">
        <v>0</v>
      </c>
      <c r="J296" s="153">
        <v>0</v>
      </c>
      <c r="K296" s="138">
        <v>0</v>
      </c>
      <c r="L296" s="138">
        <v>0</v>
      </c>
      <c r="M296" s="171">
        <v>0</v>
      </c>
      <c r="N296" s="138">
        <v>0</v>
      </c>
      <c r="O296" s="66"/>
    </row>
    <row r="297" spans="1:15" s="8" customFormat="1" ht="15" customHeight="1">
      <c r="A297" s="187" t="s">
        <v>304</v>
      </c>
      <c r="B297" s="155">
        <v>230</v>
      </c>
      <c r="C297" s="155"/>
      <c r="D297" s="155"/>
      <c r="E297" s="155"/>
      <c r="F297" s="155"/>
      <c r="G297" s="156"/>
      <c r="H297" s="150">
        <f>SUM(H299:H300)</f>
        <v>1189202</v>
      </c>
      <c r="I297" s="150">
        <f aca="true" t="shared" si="30" ref="I297:N297">SUM(I299:I300)</f>
        <v>1082174</v>
      </c>
      <c r="J297" s="150">
        <f t="shared" si="30"/>
        <v>0</v>
      </c>
      <c r="K297" s="135">
        <f t="shared" si="30"/>
        <v>0</v>
      </c>
      <c r="L297" s="135">
        <f t="shared" si="30"/>
        <v>0</v>
      </c>
      <c r="M297" s="150">
        <f t="shared" si="30"/>
        <v>107028</v>
      </c>
      <c r="N297" s="135">
        <f t="shared" si="30"/>
        <v>0</v>
      </c>
      <c r="O297" s="66"/>
    </row>
    <row r="298" spans="1:15" s="8" customFormat="1" ht="12" customHeight="1">
      <c r="A298" s="190" t="s">
        <v>3</v>
      </c>
      <c r="B298" s="155"/>
      <c r="C298" s="155"/>
      <c r="D298" s="155"/>
      <c r="E298" s="155"/>
      <c r="F298" s="155"/>
      <c r="G298" s="161"/>
      <c r="H298" s="150"/>
      <c r="I298" s="153"/>
      <c r="J298" s="153"/>
      <c r="K298" s="139"/>
      <c r="L298" s="139"/>
      <c r="M298" s="153"/>
      <c r="N298" s="139"/>
      <c r="O298" s="66"/>
    </row>
    <row r="299" spans="1:15" s="8" customFormat="1" ht="12" customHeight="1">
      <c r="A299" s="190" t="s">
        <v>305</v>
      </c>
      <c r="B299" s="155"/>
      <c r="C299" s="155">
        <v>290</v>
      </c>
      <c r="D299" s="155"/>
      <c r="E299" s="155">
        <v>831</v>
      </c>
      <c r="F299" s="155">
        <v>290</v>
      </c>
      <c r="G299" s="161"/>
      <c r="H299" s="150">
        <f>I299+J299+K299+L299+M299+N299</f>
        <v>0</v>
      </c>
      <c r="I299" s="153">
        <v>0</v>
      </c>
      <c r="J299" s="153">
        <v>0</v>
      </c>
      <c r="K299" s="138">
        <v>0</v>
      </c>
      <c r="L299" s="138">
        <v>0</v>
      </c>
      <c r="M299" s="171">
        <v>0</v>
      </c>
      <c r="N299" s="138">
        <v>0</v>
      </c>
      <c r="O299" s="66"/>
    </row>
    <row r="300" spans="1:15" s="8" customFormat="1" ht="15" customHeight="1">
      <c r="A300" s="190" t="s">
        <v>306</v>
      </c>
      <c r="B300" s="155"/>
      <c r="C300" s="155">
        <v>290</v>
      </c>
      <c r="D300" s="155"/>
      <c r="E300" s="155">
        <v>850</v>
      </c>
      <c r="F300" s="155">
        <v>290</v>
      </c>
      <c r="G300" s="161"/>
      <c r="H300" s="150">
        <f>SUM(H302:H303)</f>
        <v>1189202</v>
      </c>
      <c r="I300" s="150">
        <f aca="true" t="shared" si="31" ref="I300:N300">SUM(I302:I303)</f>
        <v>1082174</v>
      </c>
      <c r="J300" s="150">
        <f t="shared" si="31"/>
        <v>0</v>
      </c>
      <c r="K300" s="135">
        <f t="shared" si="31"/>
        <v>0</v>
      </c>
      <c r="L300" s="135">
        <f t="shared" si="31"/>
        <v>0</v>
      </c>
      <c r="M300" s="150">
        <f t="shared" si="31"/>
        <v>107028</v>
      </c>
      <c r="N300" s="135">
        <f t="shared" si="31"/>
        <v>0</v>
      </c>
      <c r="O300" s="66"/>
    </row>
    <row r="301" spans="1:15" s="8" customFormat="1" ht="12" customHeight="1">
      <c r="A301" s="190" t="s">
        <v>4</v>
      </c>
      <c r="B301" s="155"/>
      <c r="C301" s="147"/>
      <c r="D301" s="148"/>
      <c r="E301" s="147"/>
      <c r="F301" s="147"/>
      <c r="G301" s="149"/>
      <c r="H301" s="150"/>
      <c r="I301" s="153"/>
      <c r="J301" s="153"/>
      <c r="K301" s="139"/>
      <c r="L301" s="139"/>
      <c r="M301" s="153"/>
      <c r="N301" s="139"/>
      <c r="O301" s="66"/>
    </row>
    <row r="302" spans="1:15" s="8" customFormat="1" ht="22.5" customHeight="1">
      <c r="A302" s="190" t="s">
        <v>307</v>
      </c>
      <c r="B302" s="155"/>
      <c r="C302" s="147">
        <v>291</v>
      </c>
      <c r="D302" s="147">
        <v>800000000</v>
      </c>
      <c r="E302" s="147">
        <v>851</v>
      </c>
      <c r="F302" s="147">
        <v>291</v>
      </c>
      <c r="G302" s="149" t="s">
        <v>503</v>
      </c>
      <c r="H302" s="150">
        <f>SUM(I302:N302)</f>
        <v>1082174</v>
      </c>
      <c r="I302" s="153">
        <v>1082174</v>
      </c>
      <c r="J302" s="153">
        <v>0</v>
      </c>
      <c r="K302" s="139">
        <v>0</v>
      </c>
      <c r="L302" s="139">
        <v>0</v>
      </c>
      <c r="M302" s="153">
        <v>0</v>
      </c>
      <c r="N302" s="139">
        <v>0</v>
      </c>
      <c r="O302" s="66"/>
    </row>
    <row r="303" spans="1:15" s="8" customFormat="1" ht="27.75" customHeight="1">
      <c r="A303" s="190" t="s">
        <v>307</v>
      </c>
      <c r="B303" s="155"/>
      <c r="C303" s="147">
        <v>291</v>
      </c>
      <c r="D303" s="148" t="s">
        <v>536</v>
      </c>
      <c r="E303" s="147">
        <v>851</v>
      </c>
      <c r="F303" s="147">
        <v>291</v>
      </c>
      <c r="G303" s="149" t="s">
        <v>545</v>
      </c>
      <c r="H303" s="150">
        <f>I303+J303+K303+L303+M303+N303</f>
        <v>107028</v>
      </c>
      <c r="I303" s="153">
        <v>0</v>
      </c>
      <c r="J303" s="153">
        <v>0</v>
      </c>
      <c r="K303" s="138">
        <v>0</v>
      </c>
      <c r="L303" s="138">
        <v>0</v>
      </c>
      <c r="M303" s="171">
        <v>107028</v>
      </c>
      <c r="N303" s="138">
        <v>0</v>
      </c>
      <c r="O303" s="66"/>
    </row>
    <row r="304" spans="1:15" s="8" customFormat="1" ht="13.5" customHeight="1">
      <c r="A304" s="190" t="s">
        <v>355</v>
      </c>
      <c r="B304" s="155"/>
      <c r="C304" s="155">
        <v>291</v>
      </c>
      <c r="D304" s="155"/>
      <c r="E304" s="155">
        <v>852</v>
      </c>
      <c r="F304" s="155">
        <v>291</v>
      </c>
      <c r="G304" s="161"/>
      <c r="H304" s="150">
        <f aca="true" t="shared" si="32" ref="H304:H311">I304+J304+K304+L304+M304+N304</f>
        <v>0</v>
      </c>
      <c r="I304" s="153">
        <v>0</v>
      </c>
      <c r="J304" s="153">
        <v>0</v>
      </c>
      <c r="K304" s="138">
        <v>0</v>
      </c>
      <c r="L304" s="138">
        <v>0</v>
      </c>
      <c r="M304" s="171">
        <v>0</v>
      </c>
      <c r="N304" s="138">
        <v>0</v>
      </c>
      <c r="O304" s="66"/>
    </row>
    <row r="305" spans="1:15" s="8" customFormat="1" ht="13.5" customHeight="1">
      <c r="A305" s="190" t="s">
        <v>308</v>
      </c>
      <c r="B305" s="155"/>
      <c r="C305" s="155">
        <v>291</v>
      </c>
      <c r="D305" s="155"/>
      <c r="E305" s="155">
        <v>853</v>
      </c>
      <c r="F305" s="155">
        <v>291</v>
      </c>
      <c r="G305" s="161"/>
      <c r="H305" s="150">
        <f t="shared" si="32"/>
        <v>0</v>
      </c>
      <c r="I305" s="153">
        <v>0</v>
      </c>
      <c r="J305" s="153">
        <v>0</v>
      </c>
      <c r="K305" s="138">
        <v>0</v>
      </c>
      <c r="L305" s="138">
        <v>0</v>
      </c>
      <c r="M305" s="171">
        <v>0</v>
      </c>
      <c r="N305" s="138">
        <v>0</v>
      </c>
      <c r="O305" s="66"/>
    </row>
    <row r="306" spans="1:15" s="8" customFormat="1" ht="26.25" customHeight="1">
      <c r="A306" s="190" t="s">
        <v>356</v>
      </c>
      <c r="B306" s="155"/>
      <c r="C306" s="155">
        <v>292</v>
      </c>
      <c r="D306" s="155"/>
      <c r="E306" s="155">
        <v>853</v>
      </c>
      <c r="F306" s="155">
        <v>292</v>
      </c>
      <c r="G306" s="161"/>
      <c r="H306" s="150">
        <f t="shared" si="32"/>
        <v>0</v>
      </c>
      <c r="I306" s="153">
        <v>0</v>
      </c>
      <c r="J306" s="153">
        <v>0</v>
      </c>
      <c r="K306" s="138">
        <v>0</v>
      </c>
      <c r="L306" s="138">
        <v>0</v>
      </c>
      <c r="M306" s="171">
        <v>0</v>
      </c>
      <c r="N306" s="138">
        <v>0</v>
      </c>
      <c r="O306" s="66"/>
    </row>
    <row r="307" spans="1:15" s="8" customFormat="1" ht="26.25" customHeight="1">
      <c r="A307" s="190" t="s">
        <v>357</v>
      </c>
      <c r="B307" s="155"/>
      <c r="C307" s="155">
        <v>293</v>
      </c>
      <c r="D307" s="155"/>
      <c r="E307" s="155">
        <v>853</v>
      </c>
      <c r="F307" s="155">
        <v>293</v>
      </c>
      <c r="G307" s="161"/>
      <c r="H307" s="150">
        <f t="shared" si="32"/>
        <v>0</v>
      </c>
      <c r="I307" s="153">
        <v>0</v>
      </c>
      <c r="J307" s="153">
        <v>0</v>
      </c>
      <c r="K307" s="138">
        <v>0</v>
      </c>
      <c r="L307" s="138">
        <v>0</v>
      </c>
      <c r="M307" s="171">
        <v>0</v>
      </c>
      <c r="N307" s="138">
        <v>0</v>
      </c>
      <c r="O307" s="66"/>
    </row>
    <row r="308" spans="1:15" s="8" customFormat="1" ht="12" customHeight="1">
      <c r="A308" s="190" t="s">
        <v>358</v>
      </c>
      <c r="B308" s="155"/>
      <c r="C308" s="155">
        <v>294</v>
      </c>
      <c r="D308" s="155"/>
      <c r="E308" s="155">
        <v>853</v>
      </c>
      <c r="F308" s="155">
        <v>294</v>
      </c>
      <c r="G308" s="161"/>
      <c r="H308" s="150">
        <f t="shared" si="32"/>
        <v>0</v>
      </c>
      <c r="I308" s="153">
        <v>0</v>
      </c>
      <c r="J308" s="153">
        <v>0</v>
      </c>
      <c r="K308" s="138">
        <v>0</v>
      </c>
      <c r="L308" s="138">
        <v>0</v>
      </c>
      <c r="M308" s="171">
        <v>0</v>
      </c>
      <c r="N308" s="138">
        <v>0</v>
      </c>
      <c r="O308" s="66"/>
    </row>
    <row r="309" spans="1:15" s="8" customFormat="1" ht="12" customHeight="1">
      <c r="A309" s="190" t="s">
        <v>359</v>
      </c>
      <c r="B309" s="155"/>
      <c r="C309" s="155">
        <v>295</v>
      </c>
      <c r="D309" s="155"/>
      <c r="E309" s="155">
        <v>853</v>
      </c>
      <c r="F309" s="155">
        <v>295</v>
      </c>
      <c r="G309" s="161"/>
      <c r="H309" s="150">
        <f t="shared" si="32"/>
        <v>0</v>
      </c>
      <c r="I309" s="153">
        <v>0</v>
      </c>
      <c r="J309" s="153">
        <v>0</v>
      </c>
      <c r="K309" s="138">
        <v>0</v>
      </c>
      <c r="L309" s="138">
        <v>0</v>
      </c>
      <c r="M309" s="171">
        <v>0</v>
      </c>
      <c r="N309" s="138">
        <v>0</v>
      </c>
      <c r="O309" s="66"/>
    </row>
    <row r="310" spans="1:15" s="8" customFormat="1" ht="12" customHeight="1">
      <c r="A310" s="190" t="s">
        <v>360</v>
      </c>
      <c r="B310" s="155"/>
      <c r="C310" s="155">
        <v>296</v>
      </c>
      <c r="D310" s="155"/>
      <c r="E310" s="155">
        <v>853</v>
      </c>
      <c r="F310" s="155">
        <v>296</v>
      </c>
      <c r="G310" s="161"/>
      <c r="H310" s="150">
        <f t="shared" si="32"/>
        <v>0</v>
      </c>
      <c r="I310" s="153">
        <v>0</v>
      </c>
      <c r="J310" s="153">
        <v>0</v>
      </c>
      <c r="K310" s="138">
        <v>0</v>
      </c>
      <c r="L310" s="138">
        <v>0</v>
      </c>
      <c r="M310" s="171">
        <v>0</v>
      </c>
      <c r="N310" s="138">
        <v>0</v>
      </c>
      <c r="O310" s="66"/>
    </row>
    <row r="311" spans="1:15" s="8" customFormat="1" ht="12" customHeight="1">
      <c r="A311" s="190" t="s">
        <v>309</v>
      </c>
      <c r="B311" s="155">
        <v>240</v>
      </c>
      <c r="C311" s="155"/>
      <c r="D311" s="155"/>
      <c r="E311" s="155"/>
      <c r="F311" s="155"/>
      <c r="G311" s="161"/>
      <c r="H311" s="150">
        <f t="shared" si="32"/>
        <v>0</v>
      </c>
      <c r="I311" s="153">
        <v>0</v>
      </c>
      <c r="J311" s="153">
        <v>0</v>
      </c>
      <c r="K311" s="138">
        <v>0</v>
      </c>
      <c r="L311" s="138">
        <v>0</v>
      </c>
      <c r="M311" s="171">
        <v>0</v>
      </c>
      <c r="N311" s="138">
        <v>0</v>
      </c>
      <c r="O311" s="66"/>
    </row>
    <row r="312" spans="1:15" s="8" customFormat="1" ht="26.25" customHeight="1">
      <c r="A312" s="187" t="s">
        <v>310</v>
      </c>
      <c r="B312" s="155">
        <v>250</v>
      </c>
      <c r="C312" s="155"/>
      <c r="D312" s="155"/>
      <c r="E312" s="155"/>
      <c r="F312" s="155"/>
      <c r="G312" s="161"/>
      <c r="H312" s="150">
        <f>H314+H315</f>
        <v>0</v>
      </c>
      <c r="I312" s="153">
        <f aca="true" t="shared" si="33" ref="I312:N312">I314+I315</f>
        <v>0</v>
      </c>
      <c r="J312" s="153">
        <f t="shared" si="33"/>
        <v>0</v>
      </c>
      <c r="K312" s="139">
        <f t="shared" si="33"/>
        <v>0</v>
      </c>
      <c r="L312" s="139">
        <f t="shared" si="33"/>
        <v>0</v>
      </c>
      <c r="M312" s="153">
        <f t="shared" si="33"/>
        <v>0</v>
      </c>
      <c r="N312" s="139">
        <f t="shared" si="33"/>
        <v>0</v>
      </c>
      <c r="O312" s="66"/>
    </row>
    <row r="313" spans="1:15" s="8" customFormat="1" ht="12" customHeight="1">
      <c r="A313" s="190" t="s">
        <v>4</v>
      </c>
      <c r="B313" s="155"/>
      <c r="C313" s="155"/>
      <c r="D313" s="155"/>
      <c r="E313" s="155"/>
      <c r="F313" s="155"/>
      <c r="G313" s="161"/>
      <c r="H313" s="150"/>
      <c r="I313" s="153">
        <v>0</v>
      </c>
      <c r="J313" s="153">
        <v>0</v>
      </c>
      <c r="K313" s="138">
        <v>0</v>
      </c>
      <c r="L313" s="138">
        <v>0</v>
      </c>
      <c r="M313" s="171">
        <v>0</v>
      </c>
      <c r="N313" s="138">
        <v>0</v>
      </c>
      <c r="O313" s="66"/>
    </row>
    <row r="314" spans="1:15" s="8" customFormat="1" ht="26.25" customHeight="1">
      <c r="A314" s="187" t="s">
        <v>311</v>
      </c>
      <c r="B314" s="155"/>
      <c r="C314" s="155"/>
      <c r="D314" s="155"/>
      <c r="E314" s="155"/>
      <c r="F314" s="155"/>
      <c r="G314" s="161"/>
      <c r="H314" s="150">
        <f>I314+J314+K314+L314+M314+N314</f>
        <v>0</v>
      </c>
      <c r="I314" s="153">
        <v>0</v>
      </c>
      <c r="J314" s="153">
        <v>0</v>
      </c>
      <c r="K314" s="138">
        <v>0</v>
      </c>
      <c r="L314" s="138">
        <v>0</v>
      </c>
      <c r="M314" s="171">
        <v>0</v>
      </c>
      <c r="N314" s="138">
        <v>0</v>
      </c>
      <c r="O314" s="66" t="s">
        <v>376</v>
      </c>
    </row>
    <row r="315" spans="1:15" s="8" customFormat="1" ht="26.25" customHeight="1">
      <c r="A315" s="190" t="s">
        <v>312</v>
      </c>
      <c r="B315" s="155"/>
      <c r="C315" s="155"/>
      <c r="D315" s="155"/>
      <c r="E315" s="155"/>
      <c r="F315" s="155"/>
      <c r="G315" s="161"/>
      <c r="H315" s="150">
        <f>I315+J315+K315+L315+M315+N315</f>
        <v>0</v>
      </c>
      <c r="I315" s="153">
        <v>0</v>
      </c>
      <c r="J315" s="153">
        <v>0</v>
      </c>
      <c r="K315" s="139">
        <v>0</v>
      </c>
      <c r="L315" s="139">
        <v>0</v>
      </c>
      <c r="M315" s="153">
        <v>0</v>
      </c>
      <c r="N315" s="138">
        <v>0</v>
      </c>
      <c r="O315" s="66" t="s">
        <v>377</v>
      </c>
    </row>
    <row r="316" spans="1:15" s="8" customFormat="1" ht="15" customHeight="1">
      <c r="A316" s="190" t="s">
        <v>313</v>
      </c>
      <c r="B316" s="155">
        <v>260</v>
      </c>
      <c r="C316" s="155"/>
      <c r="D316" s="155"/>
      <c r="E316" s="155"/>
      <c r="F316" s="155"/>
      <c r="G316" s="161"/>
      <c r="H316" s="153">
        <f>SUM(H318+H322+H338+H342+H347+H357)</f>
        <v>8635240.74</v>
      </c>
      <c r="I316" s="153">
        <f>SUM(I318+I322+I338+I342+I347+I357)</f>
        <v>3591515.34</v>
      </c>
      <c r="J316" s="153">
        <f>J319+J321+J322+J337+J341+J345+J346+J347+J356+J357+J366</f>
        <v>0</v>
      </c>
      <c r="K316" s="139">
        <f>K319+K321+K322+K337+K341+K345+K346+K347+K356+K357+K366</f>
        <v>0</v>
      </c>
      <c r="L316" s="139">
        <f>L319+L321+L322+L337+L341+L345+L346+L347+L356+L357+L366</f>
        <v>0</v>
      </c>
      <c r="M316" s="153">
        <f>M319+M321+M322+M337+M341+M345+M346+M347+M356+M357+M366</f>
        <v>5043725.4</v>
      </c>
      <c r="N316" s="139">
        <f>N319+N321+N322+N337+N341+N345+N346+N347+N356+N357+N366</f>
        <v>0</v>
      </c>
      <c r="O316" s="66"/>
    </row>
    <row r="317" spans="1:15" s="8" customFormat="1" ht="12" customHeight="1">
      <c r="A317" s="190" t="s">
        <v>4</v>
      </c>
      <c r="B317" s="175"/>
      <c r="C317" s="155"/>
      <c r="D317" s="175"/>
      <c r="E317" s="175"/>
      <c r="F317" s="155"/>
      <c r="G317" s="161"/>
      <c r="H317" s="150"/>
      <c r="I317" s="150"/>
      <c r="J317" s="150"/>
      <c r="K317" s="135"/>
      <c r="L317" s="135"/>
      <c r="M317" s="150"/>
      <c r="N317" s="135"/>
      <c r="O317" s="66"/>
    </row>
    <row r="318" spans="1:15" s="8" customFormat="1" ht="15" customHeight="1">
      <c r="A318" s="190" t="s">
        <v>505</v>
      </c>
      <c r="B318" s="175"/>
      <c r="C318" s="147">
        <v>221</v>
      </c>
      <c r="D318" s="147"/>
      <c r="E318" s="147">
        <v>244</v>
      </c>
      <c r="F318" s="147">
        <v>221</v>
      </c>
      <c r="G318" s="161"/>
      <c r="H318" s="150">
        <f>SUM(I318:N318)</f>
        <v>61406.4</v>
      </c>
      <c r="I318" s="150">
        <f aca="true" t="shared" si="34" ref="I318:N318">SUM(I319:I320)</f>
        <v>61406.4</v>
      </c>
      <c r="J318" s="150">
        <f t="shared" si="34"/>
        <v>0</v>
      </c>
      <c r="K318" s="135">
        <f t="shared" si="34"/>
        <v>0</v>
      </c>
      <c r="L318" s="135">
        <f t="shared" si="34"/>
        <v>0</v>
      </c>
      <c r="M318" s="150">
        <f t="shared" si="34"/>
        <v>0</v>
      </c>
      <c r="N318" s="135">
        <f t="shared" si="34"/>
        <v>0</v>
      </c>
      <c r="O318" s="66"/>
    </row>
    <row r="319" spans="1:15" s="8" customFormat="1" ht="15" customHeight="1">
      <c r="A319" s="190" t="s">
        <v>314</v>
      </c>
      <c r="B319" s="155"/>
      <c r="C319" s="147">
        <v>221</v>
      </c>
      <c r="D319" s="147">
        <v>800000000</v>
      </c>
      <c r="E319" s="147">
        <v>244</v>
      </c>
      <c r="F319" s="147">
        <v>221</v>
      </c>
      <c r="G319" s="152" t="s">
        <v>540</v>
      </c>
      <c r="H319" s="150">
        <f>I319+J319+K319+L319+M319+N319</f>
        <v>15600</v>
      </c>
      <c r="I319" s="153">
        <v>15600</v>
      </c>
      <c r="J319" s="153">
        <v>0</v>
      </c>
      <c r="K319" s="138">
        <v>0</v>
      </c>
      <c r="L319" s="138">
        <v>0</v>
      </c>
      <c r="M319" s="171">
        <v>0</v>
      </c>
      <c r="N319" s="138">
        <v>0</v>
      </c>
      <c r="O319" s="66"/>
    </row>
    <row r="320" spans="1:15" s="8" customFormat="1" ht="15" customHeight="1">
      <c r="A320" s="190" t="s">
        <v>504</v>
      </c>
      <c r="B320" s="155"/>
      <c r="C320" s="147">
        <v>221</v>
      </c>
      <c r="D320" s="147">
        <v>800000000</v>
      </c>
      <c r="E320" s="147">
        <v>244</v>
      </c>
      <c r="F320" s="147">
        <v>221</v>
      </c>
      <c r="G320" s="154" t="s">
        <v>541</v>
      </c>
      <c r="H320" s="150">
        <f>I320+J320+K320+L320+M320+N320</f>
        <v>45806.4</v>
      </c>
      <c r="I320" s="153">
        <v>45806.4</v>
      </c>
      <c r="J320" s="153">
        <v>0</v>
      </c>
      <c r="K320" s="138">
        <v>0</v>
      </c>
      <c r="L320" s="138">
        <v>0</v>
      </c>
      <c r="M320" s="171">
        <v>0</v>
      </c>
      <c r="N320" s="138">
        <v>0</v>
      </c>
      <c r="O320" s="66"/>
    </row>
    <row r="321" spans="1:15" s="8" customFormat="1" ht="15" customHeight="1">
      <c r="A321" s="190" t="s">
        <v>315</v>
      </c>
      <c r="B321" s="155"/>
      <c r="C321" s="147">
        <v>222</v>
      </c>
      <c r="D321" s="147"/>
      <c r="E321" s="147"/>
      <c r="F321" s="147">
        <v>222</v>
      </c>
      <c r="G321" s="161"/>
      <c r="H321" s="150">
        <f>I321+J321+K321+L321+M321+N321</f>
        <v>0</v>
      </c>
      <c r="I321" s="153">
        <v>0</v>
      </c>
      <c r="J321" s="153">
        <v>0</v>
      </c>
      <c r="K321" s="138">
        <v>0</v>
      </c>
      <c r="L321" s="138">
        <v>0</v>
      </c>
      <c r="M321" s="171">
        <v>0</v>
      </c>
      <c r="N321" s="138">
        <v>0</v>
      </c>
      <c r="O321" s="66"/>
    </row>
    <row r="322" spans="1:15" s="8" customFormat="1" ht="15" customHeight="1">
      <c r="A322" s="190" t="s">
        <v>316</v>
      </c>
      <c r="B322" s="155"/>
      <c r="C322" s="147">
        <v>223</v>
      </c>
      <c r="D322" s="147"/>
      <c r="E322" s="147"/>
      <c r="F322" s="147">
        <v>223</v>
      </c>
      <c r="G322" s="161"/>
      <c r="H322" s="150">
        <f aca="true" t="shared" si="35" ref="H322:N322">SUM(H333+H329+H324)</f>
        <v>1410000</v>
      </c>
      <c r="I322" s="150">
        <f t="shared" si="35"/>
        <v>1299724</v>
      </c>
      <c r="J322" s="150">
        <f t="shared" si="35"/>
        <v>0</v>
      </c>
      <c r="K322" s="135">
        <f t="shared" si="35"/>
        <v>0</v>
      </c>
      <c r="L322" s="135">
        <f t="shared" si="35"/>
        <v>0</v>
      </c>
      <c r="M322" s="150">
        <f t="shared" si="35"/>
        <v>110276</v>
      </c>
      <c r="N322" s="135">
        <f t="shared" si="35"/>
        <v>0</v>
      </c>
      <c r="O322" s="66"/>
    </row>
    <row r="323" spans="1:15" s="8" customFormat="1" ht="12" customHeight="1">
      <c r="A323" s="190" t="s">
        <v>4</v>
      </c>
      <c r="B323" s="155"/>
      <c r="C323" s="155"/>
      <c r="D323" s="155"/>
      <c r="E323" s="155"/>
      <c r="F323" s="155"/>
      <c r="G323" s="161"/>
      <c r="H323" s="150"/>
      <c r="I323" s="153"/>
      <c r="J323" s="153"/>
      <c r="K323" s="138"/>
      <c r="L323" s="138"/>
      <c r="M323" s="171"/>
      <c r="N323" s="138"/>
      <c r="O323" s="66"/>
    </row>
    <row r="324" spans="1:15" s="8" customFormat="1" ht="15" customHeight="1">
      <c r="A324" s="190" t="s">
        <v>506</v>
      </c>
      <c r="B324" s="155"/>
      <c r="C324" s="155">
        <v>223</v>
      </c>
      <c r="D324" s="169"/>
      <c r="E324" s="155">
        <v>244</v>
      </c>
      <c r="F324" s="155">
        <v>223</v>
      </c>
      <c r="G324" s="156"/>
      <c r="H324" s="150">
        <f aca="true" t="shared" si="36" ref="H324:N324">SUM(H325:H327)</f>
        <v>880000</v>
      </c>
      <c r="I324" s="153">
        <f t="shared" si="36"/>
        <v>817500</v>
      </c>
      <c r="J324" s="153">
        <f t="shared" si="36"/>
        <v>0</v>
      </c>
      <c r="K324" s="139">
        <f t="shared" si="36"/>
        <v>0</v>
      </c>
      <c r="L324" s="139">
        <f t="shared" si="36"/>
        <v>0</v>
      </c>
      <c r="M324" s="153">
        <f t="shared" si="36"/>
        <v>62500</v>
      </c>
      <c r="N324" s="139">
        <f t="shared" si="36"/>
        <v>0</v>
      </c>
      <c r="O324" s="66"/>
    </row>
    <row r="325" spans="1:15" s="8" customFormat="1" ht="15" customHeight="1">
      <c r="A325" s="190" t="s">
        <v>317</v>
      </c>
      <c r="B325" s="155"/>
      <c r="C325" s="155">
        <v>223</v>
      </c>
      <c r="D325" s="147">
        <v>800000000</v>
      </c>
      <c r="E325" s="155">
        <v>244</v>
      </c>
      <c r="F325" s="155">
        <v>223</v>
      </c>
      <c r="G325" s="154" t="s">
        <v>541</v>
      </c>
      <c r="H325" s="150">
        <f>I325+J325+K325+L325+M325+N325</f>
        <v>459884</v>
      </c>
      <c r="I325" s="153">
        <v>459884</v>
      </c>
      <c r="J325" s="153">
        <v>0</v>
      </c>
      <c r="K325" s="138">
        <v>0</v>
      </c>
      <c r="L325" s="138">
        <v>0</v>
      </c>
      <c r="M325" s="171">
        <v>0</v>
      </c>
      <c r="N325" s="138"/>
      <c r="O325" s="66"/>
    </row>
    <row r="326" spans="1:15" s="8" customFormat="1" ht="15" customHeight="1">
      <c r="A326" s="190" t="s">
        <v>317</v>
      </c>
      <c r="B326" s="155"/>
      <c r="C326" s="155">
        <v>223</v>
      </c>
      <c r="D326" s="147">
        <v>800000000</v>
      </c>
      <c r="E326" s="155">
        <v>244</v>
      </c>
      <c r="F326" s="155">
        <v>223</v>
      </c>
      <c r="G326" s="156" t="s">
        <v>542</v>
      </c>
      <c r="H326" s="150">
        <f>I326+J326+K326+L326+M326+N326</f>
        <v>357616</v>
      </c>
      <c r="I326" s="153">
        <v>357616</v>
      </c>
      <c r="J326" s="153">
        <v>0</v>
      </c>
      <c r="K326" s="138">
        <v>0</v>
      </c>
      <c r="L326" s="138">
        <v>0</v>
      </c>
      <c r="M326" s="171">
        <v>0</v>
      </c>
      <c r="N326" s="138">
        <v>0</v>
      </c>
      <c r="O326" s="66"/>
    </row>
    <row r="327" spans="1:15" s="42" customFormat="1" ht="15" customHeight="1">
      <c r="A327" s="190" t="s">
        <v>317</v>
      </c>
      <c r="B327" s="155"/>
      <c r="C327" s="155">
        <v>223</v>
      </c>
      <c r="D327" s="148" t="s">
        <v>536</v>
      </c>
      <c r="E327" s="155">
        <v>244</v>
      </c>
      <c r="F327" s="155">
        <v>223</v>
      </c>
      <c r="G327" s="156" t="s">
        <v>546</v>
      </c>
      <c r="H327" s="150">
        <f>I327+J327+K327+L327+M327+N327</f>
        <v>62500</v>
      </c>
      <c r="I327" s="153">
        <v>0</v>
      </c>
      <c r="J327" s="153">
        <v>0</v>
      </c>
      <c r="K327" s="138">
        <v>0</v>
      </c>
      <c r="L327" s="138">
        <v>0</v>
      </c>
      <c r="M327" s="171">
        <v>62500</v>
      </c>
      <c r="N327" s="138"/>
      <c r="O327" s="69"/>
    </row>
    <row r="328" spans="1:15" s="8" customFormat="1" ht="12" customHeight="1">
      <c r="A328" s="190" t="s">
        <v>318</v>
      </c>
      <c r="B328" s="155"/>
      <c r="C328" s="155"/>
      <c r="D328" s="155"/>
      <c r="E328" s="155"/>
      <c r="F328" s="155"/>
      <c r="G328" s="161"/>
      <c r="H328" s="150">
        <f>I328+J328+K328+L328+M328+N328</f>
        <v>0</v>
      </c>
      <c r="I328" s="153"/>
      <c r="J328" s="153"/>
      <c r="K328" s="138">
        <v>0</v>
      </c>
      <c r="L328" s="138">
        <v>0</v>
      </c>
      <c r="M328" s="171">
        <v>0</v>
      </c>
      <c r="N328" s="138">
        <v>0</v>
      </c>
      <c r="O328" s="66"/>
    </row>
    <row r="329" spans="1:15" s="8" customFormat="1" ht="15" customHeight="1">
      <c r="A329" s="190" t="s">
        <v>507</v>
      </c>
      <c r="B329" s="155"/>
      <c r="C329" s="155">
        <v>223</v>
      </c>
      <c r="D329" s="169"/>
      <c r="E329" s="155">
        <v>244</v>
      </c>
      <c r="F329" s="155">
        <v>223</v>
      </c>
      <c r="G329" s="161"/>
      <c r="H329" s="153">
        <f aca="true" t="shared" si="37" ref="H329:N329">SUM(H330:H332)</f>
        <v>370000</v>
      </c>
      <c r="I329" s="153">
        <f t="shared" si="37"/>
        <v>338224</v>
      </c>
      <c r="J329" s="153">
        <f t="shared" si="37"/>
        <v>0</v>
      </c>
      <c r="K329" s="139">
        <f t="shared" si="37"/>
        <v>0</v>
      </c>
      <c r="L329" s="139">
        <f t="shared" si="37"/>
        <v>0</v>
      </c>
      <c r="M329" s="153">
        <f t="shared" si="37"/>
        <v>31776</v>
      </c>
      <c r="N329" s="139">
        <f t="shared" si="37"/>
        <v>0</v>
      </c>
      <c r="O329" s="66"/>
    </row>
    <row r="330" spans="1:15" s="8" customFormat="1" ht="15" customHeight="1">
      <c r="A330" s="190" t="s">
        <v>319</v>
      </c>
      <c r="B330" s="155"/>
      <c r="C330" s="155">
        <v>223</v>
      </c>
      <c r="D330" s="147">
        <v>800000000</v>
      </c>
      <c r="E330" s="155">
        <v>244</v>
      </c>
      <c r="F330" s="155">
        <v>223</v>
      </c>
      <c r="G330" s="154" t="s">
        <v>541</v>
      </c>
      <c r="H330" s="150">
        <f>I330+J330+K330+L330+M330+N330</f>
        <v>240227</v>
      </c>
      <c r="I330" s="153">
        <v>240227</v>
      </c>
      <c r="J330" s="153">
        <v>0</v>
      </c>
      <c r="K330" s="138">
        <v>0</v>
      </c>
      <c r="L330" s="138">
        <v>0</v>
      </c>
      <c r="M330" s="171">
        <v>0</v>
      </c>
      <c r="N330" s="138">
        <v>0</v>
      </c>
      <c r="O330" s="66"/>
    </row>
    <row r="331" spans="1:15" s="8" customFormat="1" ht="15" customHeight="1">
      <c r="A331" s="190" t="s">
        <v>319</v>
      </c>
      <c r="B331" s="155"/>
      <c r="C331" s="155">
        <v>223</v>
      </c>
      <c r="D331" s="147">
        <v>800000000</v>
      </c>
      <c r="E331" s="155">
        <v>244</v>
      </c>
      <c r="F331" s="155">
        <v>223</v>
      </c>
      <c r="G331" s="156" t="s">
        <v>542</v>
      </c>
      <c r="H331" s="150">
        <f>I331+J331+K331+L331+M331+N331</f>
        <v>97997</v>
      </c>
      <c r="I331" s="153">
        <v>97997</v>
      </c>
      <c r="J331" s="153">
        <v>0</v>
      </c>
      <c r="K331" s="138">
        <v>0</v>
      </c>
      <c r="L331" s="138">
        <v>0</v>
      </c>
      <c r="M331" s="171">
        <v>0</v>
      </c>
      <c r="N331" s="138">
        <v>0</v>
      </c>
      <c r="O331" s="66"/>
    </row>
    <row r="332" spans="1:15" s="8" customFormat="1" ht="15" customHeight="1">
      <c r="A332" s="190" t="s">
        <v>319</v>
      </c>
      <c r="B332" s="155"/>
      <c r="C332" s="155">
        <v>223</v>
      </c>
      <c r="D332" s="148" t="s">
        <v>536</v>
      </c>
      <c r="E332" s="155">
        <v>244</v>
      </c>
      <c r="F332" s="155">
        <v>223</v>
      </c>
      <c r="G332" s="156" t="s">
        <v>546</v>
      </c>
      <c r="H332" s="150">
        <f>I332+J332+K332+L332+M332+N332</f>
        <v>31776</v>
      </c>
      <c r="I332" s="153">
        <v>0</v>
      </c>
      <c r="J332" s="153">
        <v>0</v>
      </c>
      <c r="K332" s="138">
        <v>0</v>
      </c>
      <c r="L332" s="138">
        <v>0</v>
      </c>
      <c r="M332" s="171">
        <v>31776</v>
      </c>
      <c r="N332" s="138">
        <v>0</v>
      </c>
      <c r="O332" s="66"/>
    </row>
    <row r="333" spans="1:15" s="8" customFormat="1" ht="15" customHeight="1">
      <c r="A333" s="190" t="s">
        <v>508</v>
      </c>
      <c r="B333" s="155"/>
      <c r="C333" s="155">
        <v>223</v>
      </c>
      <c r="D333" s="169"/>
      <c r="E333" s="155">
        <v>244</v>
      </c>
      <c r="F333" s="155">
        <v>223</v>
      </c>
      <c r="G333" s="161"/>
      <c r="H333" s="150">
        <f>SUM(H334:H336)</f>
        <v>160000</v>
      </c>
      <c r="I333" s="150">
        <f aca="true" t="shared" si="38" ref="I333:N333">SUM(I334:I336)</f>
        <v>144000</v>
      </c>
      <c r="J333" s="150">
        <f t="shared" si="38"/>
        <v>0</v>
      </c>
      <c r="K333" s="135">
        <f t="shared" si="38"/>
        <v>0</v>
      </c>
      <c r="L333" s="135">
        <f t="shared" si="38"/>
        <v>0</v>
      </c>
      <c r="M333" s="150">
        <f t="shared" si="38"/>
        <v>16000</v>
      </c>
      <c r="N333" s="135">
        <f t="shared" si="38"/>
        <v>0</v>
      </c>
      <c r="O333" s="66"/>
    </row>
    <row r="334" spans="1:15" s="8" customFormat="1" ht="15" customHeight="1">
      <c r="A334" s="190" t="s">
        <v>320</v>
      </c>
      <c r="B334" s="155"/>
      <c r="C334" s="155">
        <v>223</v>
      </c>
      <c r="D334" s="147">
        <v>800000000</v>
      </c>
      <c r="E334" s="155">
        <v>244</v>
      </c>
      <c r="F334" s="155">
        <v>223</v>
      </c>
      <c r="G334" s="154" t="s">
        <v>541</v>
      </c>
      <c r="H334" s="150">
        <f>I334+J334+K334+L334+M334+N334</f>
        <v>120960</v>
      </c>
      <c r="I334" s="153">
        <v>120960</v>
      </c>
      <c r="J334" s="153">
        <v>0</v>
      </c>
      <c r="K334" s="138">
        <v>0</v>
      </c>
      <c r="L334" s="138">
        <v>0</v>
      </c>
      <c r="M334" s="171">
        <v>0</v>
      </c>
      <c r="N334" s="138">
        <v>0</v>
      </c>
      <c r="O334" s="66"/>
    </row>
    <row r="335" spans="1:15" s="8" customFormat="1" ht="15" customHeight="1">
      <c r="A335" s="190" t="s">
        <v>320</v>
      </c>
      <c r="B335" s="155"/>
      <c r="C335" s="155">
        <v>223</v>
      </c>
      <c r="D335" s="147">
        <v>800000000</v>
      </c>
      <c r="E335" s="155">
        <v>244</v>
      </c>
      <c r="F335" s="155">
        <v>223</v>
      </c>
      <c r="G335" s="156" t="s">
        <v>542</v>
      </c>
      <c r="H335" s="150">
        <f>I335+J335+K335+L335+M335+N335</f>
        <v>23040</v>
      </c>
      <c r="I335" s="153">
        <v>23040</v>
      </c>
      <c r="J335" s="153">
        <v>0</v>
      </c>
      <c r="K335" s="138">
        <v>0</v>
      </c>
      <c r="L335" s="138">
        <v>0</v>
      </c>
      <c r="M335" s="171">
        <v>0</v>
      </c>
      <c r="N335" s="138">
        <v>0</v>
      </c>
      <c r="O335" s="66"/>
    </row>
    <row r="336" spans="1:15" s="8" customFormat="1" ht="15" customHeight="1">
      <c r="A336" s="190" t="s">
        <v>320</v>
      </c>
      <c r="B336" s="155"/>
      <c r="C336" s="155">
        <v>223</v>
      </c>
      <c r="D336" s="148" t="s">
        <v>536</v>
      </c>
      <c r="E336" s="155">
        <v>244</v>
      </c>
      <c r="F336" s="155">
        <v>223</v>
      </c>
      <c r="G336" s="156" t="s">
        <v>546</v>
      </c>
      <c r="H336" s="150">
        <f>I336+J336+K336+L336+M336+N336</f>
        <v>16000</v>
      </c>
      <c r="I336" s="153">
        <v>0</v>
      </c>
      <c r="J336" s="153">
        <v>0</v>
      </c>
      <c r="K336" s="138">
        <v>0</v>
      </c>
      <c r="L336" s="138">
        <v>0</v>
      </c>
      <c r="M336" s="171">
        <v>16000</v>
      </c>
      <c r="N336" s="138">
        <v>0</v>
      </c>
      <c r="O336" s="66"/>
    </row>
    <row r="337" spans="1:15" s="8" customFormat="1" ht="15.75" customHeight="1">
      <c r="A337" s="190" t="s">
        <v>321</v>
      </c>
      <c r="B337" s="155"/>
      <c r="C337" s="155">
        <v>224</v>
      </c>
      <c r="D337" s="155"/>
      <c r="E337" s="155"/>
      <c r="F337" s="155">
        <v>224</v>
      </c>
      <c r="G337" s="161"/>
      <c r="H337" s="150">
        <f>I337+J337+K337+L337+M337+N337</f>
        <v>0</v>
      </c>
      <c r="I337" s="153">
        <v>0</v>
      </c>
      <c r="J337" s="153">
        <v>0</v>
      </c>
      <c r="K337" s="138">
        <v>0</v>
      </c>
      <c r="L337" s="138">
        <v>0</v>
      </c>
      <c r="M337" s="171">
        <v>0</v>
      </c>
      <c r="N337" s="138">
        <v>0</v>
      </c>
      <c r="O337" s="66"/>
    </row>
    <row r="338" spans="1:15" s="8" customFormat="1" ht="15" customHeight="1">
      <c r="A338" s="190" t="s">
        <v>509</v>
      </c>
      <c r="B338" s="155"/>
      <c r="C338" s="155">
        <v>225</v>
      </c>
      <c r="D338" s="155"/>
      <c r="E338" s="155">
        <v>244</v>
      </c>
      <c r="F338" s="155">
        <v>225</v>
      </c>
      <c r="G338" s="161"/>
      <c r="H338" s="150">
        <f>SUM(H339:H341)</f>
        <v>810867.29</v>
      </c>
      <c r="I338" s="150">
        <f>SUM(I339:I341)</f>
        <v>515461.89</v>
      </c>
      <c r="J338" s="150">
        <f>SUM(J339:J345)</f>
        <v>0</v>
      </c>
      <c r="K338" s="135">
        <f>SUM(K339:K345)</f>
        <v>0</v>
      </c>
      <c r="L338" s="135">
        <f>SUM(L339:L345)</f>
        <v>0</v>
      </c>
      <c r="M338" s="150">
        <f>SUM(M339:M341)</f>
        <v>295405.4</v>
      </c>
      <c r="N338" s="135">
        <f>SUM(N339:N345)</f>
        <v>0</v>
      </c>
      <c r="O338" s="66"/>
    </row>
    <row r="339" spans="1:15" s="8" customFormat="1" ht="15" customHeight="1">
      <c r="A339" s="190" t="s">
        <v>322</v>
      </c>
      <c r="B339" s="155"/>
      <c r="C339" s="155">
        <v>225</v>
      </c>
      <c r="D339" s="147">
        <v>800000000</v>
      </c>
      <c r="E339" s="155">
        <v>244</v>
      </c>
      <c r="F339" s="155">
        <v>225</v>
      </c>
      <c r="G339" s="154" t="s">
        <v>541</v>
      </c>
      <c r="H339" s="150">
        <f>I339+J339+K339+L339+M339+N339</f>
        <v>432987.99</v>
      </c>
      <c r="I339" s="153">
        <v>432987.99</v>
      </c>
      <c r="J339" s="153">
        <v>0</v>
      </c>
      <c r="K339" s="138">
        <v>0</v>
      </c>
      <c r="L339" s="138">
        <v>0</v>
      </c>
      <c r="M339" s="171">
        <v>0</v>
      </c>
      <c r="N339" s="138">
        <v>0</v>
      </c>
      <c r="O339" s="66"/>
    </row>
    <row r="340" spans="1:15" s="8" customFormat="1" ht="15" customHeight="1">
      <c r="A340" s="190" t="s">
        <v>322</v>
      </c>
      <c r="B340" s="155"/>
      <c r="C340" s="155">
        <v>225</v>
      </c>
      <c r="D340" s="147">
        <v>800000000</v>
      </c>
      <c r="E340" s="155">
        <v>244</v>
      </c>
      <c r="F340" s="155">
        <v>225</v>
      </c>
      <c r="G340" s="156" t="s">
        <v>542</v>
      </c>
      <c r="H340" s="150">
        <f>I340+J340+K340+L340+M340+N340</f>
        <v>82473.9</v>
      </c>
      <c r="I340" s="153">
        <v>82473.9</v>
      </c>
      <c r="J340" s="153">
        <v>0</v>
      </c>
      <c r="K340" s="138">
        <v>0</v>
      </c>
      <c r="L340" s="138">
        <v>0</v>
      </c>
      <c r="M340" s="171">
        <v>0</v>
      </c>
      <c r="N340" s="138">
        <v>0</v>
      </c>
      <c r="O340" s="66"/>
    </row>
    <row r="341" spans="1:15" s="8" customFormat="1" ht="15" customHeight="1">
      <c r="A341" s="190" t="s">
        <v>322</v>
      </c>
      <c r="B341" s="155"/>
      <c r="C341" s="155">
        <v>225</v>
      </c>
      <c r="D341" s="148" t="s">
        <v>536</v>
      </c>
      <c r="E341" s="155">
        <v>244</v>
      </c>
      <c r="F341" s="155">
        <v>225</v>
      </c>
      <c r="G341" s="156" t="s">
        <v>546</v>
      </c>
      <c r="H341" s="150">
        <f>I341+J341+K341+L341+M341+N341</f>
        <v>295405.4</v>
      </c>
      <c r="I341" s="153">
        <v>0</v>
      </c>
      <c r="J341" s="153">
        <v>0</v>
      </c>
      <c r="K341" s="138">
        <v>0</v>
      </c>
      <c r="L341" s="138">
        <v>0</v>
      </c>
      <c r="M341" s="171">
        <v>295405.4</v>
      </c>
      <c r="N341" s="138">
        <v>0</v>
      </c>
      <c r="O341" s="66"/>
    </row>
    <row r="342" spans="1:15" s="8" customFormat="1" ht="15" customHeight="1">
      <c r="A342" s="190" t="s">
        <v>510</v>
      </c>
      <c r="B342" s="155"/>
      <c r="C342" s="155">
        <v>310</v>
      </c>
      <c r="D342" s="169"/>
      <c r="E342" s="155">
        <v>244</v>
      </c>
      <c r="F342" s="155">
        <v>310</v>
      </c>
      <c r="G342" s="156"/>
      <c r="H342" s="150">
        <f>SUM(H343:H345)</f>
        <v>355643</v>
      </c>
      <c r="I342" s="150">
        <f>SUM(I343:I345)</f>
        <v>255643</v>
      </c>
      <c r="J342" s="150">
        <f>SUM(J344:J345)</f>
        <v>0</v>
      </c>
      <c r="K342" s="135">
        <f>SUM(K344:K345)</f>
        <v>0</v>
      </c>
      <c r="L342" s="135">
        <f>SUM(L344:L345)</f>
        <v>0</v>
      </c>
      <c r="M342" s="150">
        <f>SUM(M344:M345)</f>
        <v>100000</v>
      </c>
      <c r="N342" s="135">
        <f>SUM(N344:N345)</f>
        <v>0</v>
      </c>
      <c r="O342" s="66"/>
    </row>
    <row r="343" spans="1:15" s="8" customFormat="1" ht="15" customHeight="1">
      <c r="A343" s="190" t="s">
        <v>323</v>
      </c>
      <c r="B343" s="155"/>
      <c r="C343" s="155">
        <v>310</v>
      </c>
      <c r="D343" s="147">
        <v>800000000</v>
      </c>
      <c r="E343" s="155">
        <v>244</v>
      </c>
      <c r="F343" s="155">
        <v>310</v>
      </c>
      <c r="G343" s="152" t="s">
        <v>543</v>
      </c>
      <c r="H343" s="150">
        <f>I343+J343+K343+L343+M343+N343</f>
        <v>194426</v>
      </c>
      <c r="I343" s="150">
        <v>194426</v>
      </c>
      <c r="J343" s="150">
        <v>0</v>
      </c>
      <c r="K343" s="135">
        <v>0</v>
      </c>
      <c r="L343" s="135">
        <v>0</v>
      </c>
      <c r="M343" s="150">
        <v>0</v>
      </c>
      <c r="N343" s="135">
        <v>0</v>
      </c>
      <c r="O343" s="66"/>
    </row>
    <row r="344" spans="1:15" s="8" customFormat="1" ht="15" customHeight="1">
      <c r="A344" s="190" t="s">
        <v>323</v>
      </c>
      <c r="B344" s="155"/>
      <c r="C344" s="155">
        <v>310</v>
      </c>
      <c r="D344" s="147">
        <v>800000000</v>
      </c>
      <c r="E344" s="155">
        <v>244</v>
      </c>
      <c r="F344" s="155">
        <v>310</v>
      </c>
      <c r="G344" s="152" t="s">
        <v>540</v>
      </c>
      <c r="H344" s="150">
        <f>I344+J344+K344+L344+M344+N344</f>
        <v>61217</v>
      </c>
      <c r="I344" s="153">
        <v>61217</v>
      </c>
      <c r="J344" s="153">
        <v>0</v>
      </c>
      <c r="K344" s="138">
        <v>0</v>
      </c>
      <c r="L344" s="138">
        <v>0</v>
      </c>
      <c r="M344" s="171">
        <v>0</v>
      </c>
      <c r="N344" s="138">
        <v>0</v>
      </c>
      <c r="O344" s="66"/>
    </row>
    <row r="345" spans="1:15" s="8" customFormat="1" ht="15" customHeight="1">
      <c r="A345" s="190" t="s">
        <v>323</v>
      </c>
      <c r="B345" s="155"/>
      <c r="C345" s="155">
        <v>310</v>
      </c>
      <c r="D345" s="148" t="s">
        <v>536</v>
      </c>
      <c r="E345" s="155">
        <v>244</v>
      </c>
      <c r="F345" s="155">
        <v>310</v>
      </c>
      <c r="G345" s="156" t="s">
        <v>546</v>
      </c>
      <c r="H345" s="150">
        <f>I345+J345+K345+L345+M345+N345</f>
        <v>100000</v>
      </c>
      <c r="I345" s="153">
        <v>0</v>
      </c>
      <c r="J345" s="153">
        <v>0</v>
      </c>
      <c r="K345" s="138">
        <v>0</v>
      </c>
      <c r="L345" s="138">
        <v>0</v>
      </c>
      <c r="M345" s="171">
        <v>100000</v>
      </c>
      <c r="N345" s="138">
        <v>0</v>
      </c>
      <c r="O345" s="66"/>
    </row>
    <row r="346" spans="1:15" s="8" customFormat="1" ht="12" customHeight="1">
      <c r="A346" s="190" t="s">
        <v>324</v>
      </c>
      <c r="B346" s="155"/>
      <c r="C346" s="155">
        <v>320</v>
      </c>
      <c r="D346" s="155"/>
      <c r="E346" s="155"/>
      <c r="F346" s="155">
        <v>320</v>
      </c>
      <c r="G346" s="161"/>
      <c r="H346" s="150">
        <f>I346+J346+K346+L346+M346+N346</f>
        <v>0</v>
      </c>
      <c r="I346" s="153">
        <v>0</v>
      </c>
      <c r="J346" s="153">
        <v>0</v>
      </c>
      <c r="K346" s="138">
        <v>0</v>
      </c>
      <c r="L346" s="138">
        <v>0</v>
      </c>
      <c r="M346" s="171">
        <v>0</v>
      </c>
      <c r="N346" s="138">
        <v>0</v>
      </c>
      <c r="O346" s="66"/>
    </row>
    <row r="347" spans="1:15" s="8" customFormat="1" ht="15" customHeight="1">
      <c r="A347" s="190" t="s">
        <v>325</v>
      </c>
      <c r="B347" s="155"/>
      <c r="C347" s="155">
        <v>340</v>
      </c>
      <c r="D347" s="155"/>
      <c r="E347" s="155">
        <v>244</v>
      </c>
      <c r="F347" s="155">
        <v>340</v>
      </c>
      <c r="G347" s="156"/>
      <c r="H347" s="150">
        <f>I347+J347+K347+L347+M347+N347</f>
        <v>4889465.05</v>
      </c>
      <c r="I347" s="153">
        <f aca="true" t="shared" si="39" ref="I347:N347">SUM(I349:I354)</f>
        <v>529421.05</v>
      </c>
      <c r="J347" s="153">
        <f t="shared" si="39"/>
        <v>0</v>
      </c>
      <c r="K347" s="139">
        <f t="shared" si="39"/>
        <v>0</v>
      </c>
      <c r="L347" s="139">
        <f t="shared" si="39"/>
        <v>0</v>
      </c>
      <c r="M347" s="153">
        <f>SUM(M349:M355)</f>
        <v>4360044</v>
      </c>
      <c r="N347" s="139">
        <f t="shared" si="39"/>
        <v>0</v>
      </c>
      <c r="O347" s="66"/>
    </row>
    <row r="348" spans="1:15" s="8" customFormat="1" ht="12" customHeight="1">
      <c r="A348" s="190" t="s">
        <v>4</v>
      </c>
      <c r="B348" s="155"/>
      <c r="C348" s="155"/>
      <c r="D348" s="155"/>
      <c r="E348" s="155"/>
      <c r="F348" s="155"/>
      <c r="G348" s="161"/>
      <c r="H348" s="150"/>
      <c r="I348" s="153"/>
      <c r="J348" s="153"/>
      <c r="K348" s="138"/>
      <c r="L348" s="138"/>
      <c r="M348" s="171"/>
      <c r="N348" s="138"/>
      <c r="O348" s="66"/>
    </row>
    <row r="349" spans="1:15" s="8" customFormat="1" ht="15" customHeight="1">
      <c r="A349" s="190" t="s">
        <v>326</v>
      </c>
      <c r="B349" s="155"/>
      <c r="C349" s="155">
        <v>340</v>
      </c>
      <c r="D349" s="147">
        <v>800000000</v>
      </c>
      <c r="E349" s="155">
        <v>244</v>
      </c>
      <c r="F349" s="155">
        <v>341</v>
      </c>
      <c r="G349" s="154" t="s">
        <v>541</v>
      </c>
      <c r="H349" s="150">
        <f aca="true" t="shared" si="40" ref="H349:H356">I349+J349+K349+L349+M349+N349</f>
        <v>7000</v>
      </c>
      <c r="I349" s="153">
        <v>7000</v>
      </c>
      <c r="J349" s="153">
        <v>0</v>
      </c>
      <c r="K349" s="138">
        <v>0</v>
      </c>
      <c r="L349" s="138">
        <v>0</v>
      </c>
      <c r="M349" s="171">
        <v>0</v>
      </c>
      <c r="N349" s="138">
        <v>0</v>
      </c>
      <c r="O349" s="66"/>
    </row>
    <row r="350" spans="1:15" s="8" customFormat="1" ht="15" customHeight="1">
      <c r="A350" s="190" t="s">
        <v>327</v>
      </c>
      <c r="B350" s="155"/>
      <c r="C350" s="155">
        <v>340</v>
      </c>
      <c r="D350" s="147">
        <v>800000000</v>
      </c>
      <c r="E350" s="155">
        <v>244</v>
      </c>
      <c r="F350" s="155">
        <v>342</v>
      </c>
      <c r="G350" s="154" t="s">
        <v>541</v>
      </c>
      <c r="H350" s="150">
        <f t="shared" si="40"/>
        <v>437421.05</v>
      </c>
      <c r="I350" s="153">
        <v>437421.05</v>
      </c>
      <c r="J350" s="153">
        <v>0</v>
      </c>
      <c r="K350" s="138">
        <v>0</v>
      </c>
      <c r="L350" s="138">
        <v>0</v>
      </c>
      <c r="M350" s="171">
        <v>0</v>
      </c>
      <c r="N350" s="138">
        <v>0</v>
      </c>
      <c r="O350" s="66"/>
    </row>
    <row r="351" spans="1:15" s="8" customFormat="1" ht="15" customHeight="1">
      <c r="A351" s="190" t="s">
        <v>327</v>
      </c>
      <c r="B351" s="155"/>
      <c r="C351" s="155">
        <v>340</v>
      </c>
      <c r="D351" s="148" t="s">
        <v>536</v>
      </c>
      <c r="E351" s="155">
        <v>244</v>
      </c>
      <c r="F351" s="155">
        <v>342</v>
      </c>
      <c r="G351" s="156" t="s">
        <v>546</v>
      </c>
      <c r="H351" s="150">
        <f t="shared" si="40"/>
        <v>4230044</v>
      </c>
      <c r="I351" s="153">
        <v>0</v>
      </c>
      <c r="J351" s="153">
        <v>0</v>
      </c>
      <c r="K351" s="138">
        <v>0</v>
      </c>
      <c r="L351" s="138">
        <v>0</v>
      </c>
      <c r="M351" s="171">
        <v>4230044</v>
      </c>
      <c r="N351" s="138">
        <v>0</v>
      </c>
      <c r="O351" s="66"/>
    </row>
    <row r="352" spans="1:15" s="8" customFormat="1" ht="15" customHeight="1">
      <c r="A352" s="190" t="s">
        <v>328</v>
      </c>
      <c r="B352" s="155"/>
      <c r="C352" s="155">
        <v>340</v>
      </c>
      <c r="D352" s="147">
        <v>800000000</v>
      </c>
      <c r="E352" s="155">
        <v>244</v>
      </c>
      <c r="F352" s="155">
        <v>346</v>
      </c>
      <c r="G352" s="154" t="s">
        <v>541</v>
      </c>
      <c r="H352" s="150">
        <f t="shared" si="40"/>
        <v>9346.06</v>
      </c>
      <c r="I352" s="153">
        <v>9346.06</v>
      </c>
      <c r="J352" s="153">
        <v>0</v>
      </c>
      <c r="K352" s="138">
        <v>0</v>
      </c>
      <c r="L352" s="138">
        <v>0</v>
      </c>
      <c r="M352" s="171">
        <v>0</v>
      </c>
      <c r="N352" s="138">
        <v>0</v>
      </c>
      <c r="O352" s="66"/>
    </row>
    <row r="353" spans="1:15" s="8" customFormat="1" ht="15" customHeight="1">
      <c r="A353" s="190" t="s">
        <v>328</v>
      </c>
      <c r="B353" s="155"/>
      <c r="C353" s="155">
        <v>340</v>
      </c>
      <c r="D353" s="147">
        <v>800000000</v>
      </c>
      <c r="E353" s="155">
        <v>244</v>
      </c>
      <c r="F353" s="155">
        <v>346</v>
      </c>
      <c r="G353" s="156" t="s">
        <v>542</v>
      </c>
      <c r="H353" s="150">
        <f t="shared" si="40"/>
        <v>75653.94</v>
      </c>
      <c r="I353" s="153">
        <v>75653.94</v>
      </c>
      <c r="J353" s="153">
        <v>0</v>
      </c>
      <c r="K353" s="138">
        <v>0</v>
      </c>
      <c r="L353" s="138">
        <v>0</v>
      </c>
      <c r="M353" s="171">
        <v>0</v>
      </c>
      <c r="N353" s="138">
        <v>0</v>
      </c>
      <c r="O353" s="66"/>
    </row>
    <row r="354" spans="1:15" s="8" customFormat="1" ht="15" customHeight="1">
      <c r="A354" s="190" t="s">
        <v>528</v>
      </c>
      <c r="B354" s="155"/>
      <c r="C354" s="155">
        <v>340</v>
      </c>
      <c r="D354" s="148" t="s">
        <v>536</v>
      </c>
      <c r="E354" s="155">
        <v>244</v>
      </c>
      <c r="F354" s="155">
        <v>345</v>
      </c>
      <c r="G354" s="156" t="s">
        <v>546</v>
      </c>
      <c r="H354" s="150">
        <f t="shared" si="40"/>
        <v>100000</v>
      </c>
      <c r="I354" s="153">
        <v>0</v>
      </c>
      <c r="J354" s="153">
        <v>0</v>
      </c>
      <c r="K354" s="138">
        <v>0</v>
      </c>
      <c r="L354" s="138">
        <v>0</v>
      </c>
      <c r="M354" s="171">
        <v>100000</v>
      </c>
      <c r="N354" s="138">
        <v>0</v>
      </c>
      <c r="O354" s="66"/>
    </row>
    <row r="355" spans="1:15" s="8" customFormat="1" ht="15" customHeight="1">
      <c r="A355" s="190" t="s">
        <v>328</v>
      </c>
      <c r="B355" s="155"/>
      <c r="C355" s="155">
        <v>340</v>
      </c>
      <c r="D355" s="148" t="s">
        <v>536</v>
      </c>
      <c r="E355" s="155">
        <v>244</v>
      </c>
      <c r="F355" s="155">
        <v>346</v>
      </c>
      <c r="G355" s="156" t="s">
        <v>546</v>
      </c>
      <c r="H355" s="150">
        <f t="shared" si="40"/>
        <v>30000</v>
      </c>
      <c r="I355" s="153">
        <v>0</v>
      </c>
      <c r="J355" s="153">
        <v>0</v>
      </c>
      <c r="K355" s="138">
        <v>0</v>
      </c>
      <c r="L355" s="138">
        <v>0</v>
      </c>
      <c r="M355" s="171">
        <v>30000</v>
      </c>
      <c r="N355" s="138">
        <v>0</v>
      </c>
      <c r="O355" s="66"/>
    </row>
    <row r="356" spans="1:15" s="8" customFormat="1" ht="12" customHeight="1">
      <c r="A356" s="190" t="s">
        <v>329</v>
      </c>
      <c r="B356" s="155"/>
      <c r="C356" s="155">
        <v>530</v>
      </c>
      <c r="D356" s="155"/>
      <c r="E356" s="155">
        <v>465</v>
      </c>
      <c r="F356" s="155">
        <v>530</v>
      </c>
      <c r="G356" s="161"/>
      <c r="H356" s="150">
        <f t="shared" si="40"/>
        <v>0</v>
      </c>
      <c r="I356" s="153">
        <v>0</v>
      </c>
      <c r="J356" s="153">
        <v>0</v>
      </c>
      <c r="K356" s="138">
        <v>0</v>
      </c>
      <c r="L356" s="138">
        <v>0</v>
      </c>
      <c r="M356" s="171">
        <v>0</v>
      </c>
      <c r="N356" s="138">
        <v>0</v>
      </c>
      <c r="O356" s="66"/>
    </row>
    <row r="357" spans="1:14" ht="15" customHeight="1">
      <c r="A357" s="190" t="s">
        <v>330</v>
      </c>
      <c r="B357" s="155"/>
      <c r="C357" s="155">
        <v>226</v>
      </c>
      <c r="D357" s="155"/>
      <c r="E357" s="155">
        <v>244</v>
      </c>
      <c r="F357" s="155">
        <v>226</v>
      </c>
      <c r="G357" s="161"/>
      <c r="H357" s="150">
        <f>SUM(H359:H365)</f>
        <v>1107859</v>
      </c>
      <c r="I357" s="150">
        <f aca="true" t="shared" si="41" ref="I357:N357">SUM(I359:I365)</f>
        <v>929859</v>
      </c>
      <c r="J357" s="150">
        <f t="shared" si="41"/>
        <v>0</v>
      </c>
      <c r="K357" s="135">
        <f t="shared" si="41"/>
        <v>0</v>
      </c>
      <c r="L357" s="135">
        <f t="shared" si="41"/>
        <v>0</v>
      </c>
      <c r="M357" s="150">
        <f t="shared" si="41"/>
        <v>178000</v>
      </c>
      <c r="N357" s="135">
        <f t="shared" si="41"/>
        <v>0</v>
      </c>
    </row>
    <row r="358" spans="1:14" ht="12" customHeight="1">
      <c r="A358" s="190" t="s">
        <v>4</v>
      </c>
      <c r="B358" s="155"/>
      <c r="C358" s="155"/>
      <c r="D358" s="155"/>
      <c r="E358" s="155"/>
      <c r="F358" s="155"/>
      <c r="G358" s="161"/>
      <c r="H358" s="150"/>
      <c r="I358" s="153"/>
      <c r="J358" s="153"/>
      <c r="K358" s="138"/>
      <c r="L358" s="138"/>
      <c r="M358" s="171"/>
      <c r="N358" s="138"/>
    </row>
    <row r="359" spans="1:14" ht="12" customHeight="1">
      <c r="A359" s="190" t="s">
        <v>331</v>
      </c>
      <c r="B359" s="155"/>
      <c r="C359" s="155"/>
      <c r="D359" s="155"/>
      <c r="E359" s="155"/>
      <c r="F359" s="155"/>
      <c r="G359" s="161"/>
      <c r="H359" s="150">
        <f aca="true" t="shared" si="42" ref="H359:H366">I359+J359+K359+L359+M359+N359</f>
        <v>0</v>
      </c>
      <c r="I359" s="153">
        <v>0</v>
      </c>
      <c r="J359" s="153">
        <v>0</v>
      </c>
      <c r="K359" s="138">
        <v>0</v>
      </c>
      <c r="L359" s="138">
        <v>0</v>
      </c>
      <c r="M359" s="171">
        <v>0</v>
      </c>
      <c r="N359" s="138">
        <v>0</v>
      </c>
    </row>
    <row r="360" spans="1:14" ht="24.75" customHeight="1">
      <c r="A360" s="190" t="s">
        <v>332</v>
      </c>
      <c r="B360" s="155"/>
      <c r="C360" s="147">
        <v>226</v>
      </c>
      <c r="D360" s="147">
        <v>800000000</v>
      </c>
      <c r="E360" s="147">
        <v>244</v>
      </c>
      <c r="F360" s="147">
        <v>226</v>
      </c>
      <c r="G360" s="154" t="s">
        <v>541</v>
      </c>
      <c r="H360" s="150">
        <f t="shared" si="42"/>
        <v>3000</v>
      </c>
      <c r="I360" s="153">
        <v>3000</v>
      </c>
      <c r="J360" s="153">
        <v>0</v>
      </c>
      <c r="K360" s="138">
        <v>0</v>
      </c>
      <c r="L360" s="138">
        <v>0</v>
      </c>
      <c r="M360" s="171">
        <v>0</v>
      </c>
      <c r="N360" s="138">
        <v>0</v>
      </c>
    </row>
    <row r="361" spans="1:14" ht="15" customHeight="1">
      <c r="A361" s="190" t="s">
        <v>333</v>
      </c>
      <c r="B361" s="155"/>
      <c r="C361" s="147">
        <v>226</v>
      </c>
      <c r="D361" s="147">
        <v>800000000</v>
      </c>
      <c r="E361" s="147">
        <v>244</v>
      </c>
      <c r="F361" s="147">
        <v>226</v>
      </c>
      <c r="G361" s="152" t="s">
        <v>543</v>
      </c>
      <c r="H361" s="150">
        <f>I361+J361+K361+L361+M361+N361</f>
        <v>8000</v>
      </c>
      <c r="I361" s="153">
        <v>8000</v>
      </c>
      <c r="J361" s="153">
        <v>0</v>
      </c>
      <c r="K361" s="138">
        <v>0</v>
      </c>
      <c r="L361" s="138">
        <v>0</v>
      </c>
      <c r="M361" s="171">
        <v>0</v>
      </c>
      <c r="N361" s="138">
        <v>0</v>
      </c>
    </row>
    <row r="362" spans="1:14" ht="15" customHeight="1">
      <c r="A362" s="190" t="s">
        <v>333</v>
      </c>
      <c r="B362" s="155"/>
      <c r="C362" s="147">
        <v>226</v>
      </c>
      <c r="D362" s="147">
        <v>800000000</v>
      </c>
      <c r="E362" s="147">
        <v>244</v>
      </c>
      <c r="F362" s="147">
        <v>226</v>
      </c>
      <c r="G362" s="152" t="s">
        <v>540</v>
      </c>
      <c r="H362" s="150">
        <f t="shared" si="42"/>
        <v>4000</v>
      </c>
      <c r="I362" s="153">
        <v>4000</v>
      </c>
      <c r="J362" s="153">
        <v>0</v>
      </c>
      <c r="K362" s="138">
        <v>0</v>
      </c>
      <c r="L362" s="138">
        <v>0</v>
      </c>
      <c r="M362" s="171">
        <v>0</v>
      </c>
      <c r="N362" s="138">
        <v>0</v>
      </c>
    </row>
    <row r="363" spans="1:14" ht="15" customHeight="1">
      <c r="A363" s="190" t="s">
        <v>333</v>
      </c>
      <c r="B363" s="155"/>
      <c r="C363" s="155">
        <v>226</v>
      </c>
      <c r="D363" s="147">
        <v>800000000</v>
      </c>
      <c r="E363" s="155">
        <v>244</v>
      </c>
      <c r="F363" s="155">
        <v>226</v>
      </c>
      <c r="G363" s="154" t="s">
        <v>541</v>
      </c>
      <c r="H363" s="150">
        <f t="shared" si="42"/>
        <v>768001.56</v>
      </c>
      <c r="I363" s="153">
        <v>768001.56</v>
      </c>
      <c r="J363" s="153">
        <v>0</v>
      </c>
      <c r="K363" s="138">
        <v>0</v>
      </c>
      <c r="L363" s="138">
        <v>0</v>
      </c>
      <c r="M363" s="171">
        <v>0</v>
      </c>
      <c r="N363" s="138">
        <v>0</v>
      </c>
    </row>
    <row r="364" spans="1:14" ht="15" customHeight="1">
      <c r="A364" s="190" t="s">
        <v>333</v>
      </c>
      <c r="B364" s="155"/>
      <c r="C364" s="155">
        <v>226</v>
      </c>
      <c r="D364" s="147">
        <v>800000000</v>
      </c>
      <c r="E364" s="155">
        <v>244</v>
      </c>
      <c r="F364" s="155">
        <v>226</v>
      </c>
      <c r="G364" s="156" t="s">
        <v>542</v>
      </c>
      <c r="H364" s="150">
        <f t="shared" si="42"/>
        <v>146857.44</v>
      </c>
      <c r="I364" s="153">
        <v>146857.44</v>
      </c>
      <c r="J364" s="153">
        <v>0</v>
      </c>
      <c r="K364" s="138">
        <v>0</v>
      </c>
      <c r="L364" s="138">
        <v>0</v>
      </c>
      <c r="M364" s="171">
        <v>0</v>
      </c>
      <c r="N364" s="138">
        <v>0</v>
      </c>
    </row>
    <row r="365" spans="1:14" ht="15" customHeight="1">
      <c r="A365" s="190" t="s">
        <v>333</v>
      </c>
      <c r="B365" s="155"/>
      <c r="C365" s="155">
        <v>226</v>
      </c>
      <c r="D365" s="148" t="s">
        <v>536</v>
      </c>
      <c r="E365" s="155"/>
      <c r="F365" s="155">
        <v>226</v>
      </c>
      <c r="G365" s="156" t="s">
        <v>546</v>
      </c>
      <c r="H365" s="150">
        <f t="shared" si="42"/>
        <v>178000</v>
      </c>
      <c r="I365" s="153">
        <v>0</v>
      </c>
      <c r="J365" s="153">
        <v>0</v>
      </c>
      <c r="K365" s="138">
        <v>0</v>
      </c>
      <c r="L365" s="138">
        <v>0</v>
      </c>
      <c r="M365" s="171">
        <v>178000</v>
      </c>
      <c r="N365" s="138">
        <v>0</v>
      </c>
    </row>
    <row r="366" spans="1:14" ht="12" customHeight="1">
      <c r="A366" s="190" t="s">
        <v>398</v>
      </c>
      <c r="B366" s="155"/>
      <c r="C366" s="155">
        <v>296</v>
      </c>
      <c r="D366" s="155"/>
      <c r="E366" s="155">
        <v>244</v>
      </c>
      <c r="F366" s="155">
        <v>296</v>
      </c>
      <c r="G366" s="161"/>
      <c r="H366" s="150">
        <f t="shared" si="42"/>
        <v>0</v>
      </c>
      <c r="I366" s="153">
        <v>0</v>
      </c>
      <c r="J366" s="153">
        <v>0</v>
      </c>
      <c r="K366" s="138">
        <v>0</v>
      </c>
      <c r="L366" s="138">
        <v>0</v>
      </c>
      <c r="M366" s="171">
        <v>0</v>
      </c>
      <c r="N366" s="138">
        <v>0</v>
      </c>
    </row>
    <row r="367" spans="1:14" ht="12" customHeight="1">
      <c r="A367" s="187" t="s">
        <v>53</v>
      </c>
      <c r="B367" s="155">
        <v>300</v>
      </c>
      <c r="C367" s="155" t="s">
        <v>10</v>
      </c>
      <c r="D367" s="155"/>
      <c r="E367" s="155"/>
      <c r="F367" s="155" t="s">
        <v>10</v>
      </c>
      <c r="G367" s="161"/>
      <c r="H367" s="150">
        <f>H369+H370</f>
        <v>0</v>
      </c>
      <c r="I367" s="153">
        <f aca="true" t="shared" si="43" ref="I367:N367">I369+I370</f>
        <v>0</v>
      </c>
      <c r="J367" s="153">
        <f t="shared" si="43"/>
        <v>0</v>
      </c>
      <c r="K367" s="139">
        <f t="shared" si="43"/>
        <v>0</v>
      </c>
      <c r="L367" s="139">
        <f t="shared" si="43"/>
        <v>0</v>
      </c>
      <c r="M367" s="153">
        <f t="shared" si="43"/>
        <v>0</v>
      </c>
      <c r="N367" s="139">
        <f t="shared" si="43"/>
        <v>0</v>
      </c>
    </row>
    <row r="368" spans="1:14" ht="12" customHeight="1">
      <c r="A368" s="187" t="s">
        <v>3</v>
      </c>
      <c r="B368" s="155"/>
      <c r="C368" s="175"/>
      <c r="D368" s="155"/>
      <c r="E368" s="155"/>
      <c r="F368" s="175"/>
      <c r="G368" s="176"/>
      <c r="H368" s="150"/>
      <c r="I368" s="153"/>
      <c r="J368" s="153"/>
      <c r="K368" s="138"/>
      <c r="L368" s="138"/>
      <c r="M368" s="171"/>
      <c r="N368" s="138"/>
    </row>
    <row r="369" spans="1:14" ht="12" customHeight="1">
      <c r="A369" s="187" t="s">
        <v>54</v>
      </c>
      <c r="B369" s="172">
        <v>310</v>
      </c>
      <c r="C369" s="177"/>
      <c r="D369" s="172"/>
      <c r="E369" s="172"/>
      <c r="F369" s="177"/>
      <c r="G369" s="178"/>
      <c r="H369" s="150">
        <f>I369+J369+K369+L369+M369+N369</f>
        <v>0</v>
      </c>
      <c r="I369" s="153">
        <v>0</v>
      </c>
      <c r="J369" s="153">
        <v>0</v>
      </c>
      <c r="K369" s="138">
        <v>0</v>
      </c>
      <c r="L369" s="138">
        <v>0</v>
      </c>
      <c r="M369" s="171">
        <v>0</v>
      </c>
      <c r="N369" s="138">
        <v>0</v>
      </c>
    </row>
    <row r="370" spans="1:14" ht="12" customHeight="1">
      <c r="A370" s="187" t="s">
        <v>55</v>
      </c>
      <c r="B370" s="155">
        <v>320</v>
      </c>
      <c r="C370" s="155"/>
      <c r="D370" s="155"/>
      <c r="E370" s="155"/>
      <c r="F370" s="155"/>
      <c r="G370" s="161"/>
      <c r="H370" s="150">
        <f>I370+J370+K370+L370+M370+N370</f>
        <v>0</v>
      </c>
      <c r="I370" s="153">
        <v>0</v>
      </c>
      <c r="J370" s="153">
        <v>0</v>
      </c>
      <c r="K370" s="138">
        <v>0</v>
      </c>
      <c r="L370" s="138">
        <v>0</v>
      </c>
      <c r="M370" s="171">
        <v>0</v>
      </c>
      <c r="N370" s="138">
        <v>0</v>
      </c>
    </row>
    <row r="371" spans="1:14" ht="12" customHeight="1">
      <c r="A371" s="187" t="s">
        <v>56</v>
      </c>
      <c r="B371" s="155">
        <v>400</v>
      </c>
      <c r="C371" s="155"/>
      <c r="D371" s="155"/>
      <c r="E371" s="155"/>
      <c r="F371" s="155"/>
      <c r="G371" s="161"/>
      <c r="H371" s="150">
        <f>H373+H374</f>
        <v>0</v>
      </c>
      <c r="I371" s="153">
        <f aca="true" t="shared" si="44" ref="I371:N371">I373+I374</f>
        <v>0</v>
      </c>
      <c r="J371" s="153">
        <f t="shared" si="44"/>
        <v>0</v>
      </c>
      <c r="K371" s="139">
        <f t="shared" si="44"/>
        <v>0</v>
      </c>
      <c r="L371" s="139">
        <f t="shared" si="44"/>
        <v>0</v>
      </c>
      <c r="M371" s="153">
        <f t="shared" si="44"/>
        <v>0</v>
      </c>
      <c r="N371" s="139">
        <f t="shared" si="44"/>
        <v>0</v>
      </c>
    </row>
    <row r="372" spans="1:14" ht="12" customHeight="1">
      <c r="A372" s="187" t="s">
        <v>3</v>
      </c>
      <c r="B372" s="155"/>
      <c r="C372" s="175"/>
      <c r="D372" s="155"/>
      <c r="E372" s="155"/>
      <c r="F372" s="175"/>
      <c r="G372" s="176"/>
      <c r="H372" s="150"/>
      <c r="I372" s="153"/>
      <c r="J372" s="153"/>
      <c r="K372" s="138"/>
      <c r="L372" s="138"/>
      <c r="M372" s="171"/>
      <c r="N372" s="138"/>
    </row>
    <row r="373" spans="1:14" ht="12" customHeight="1">
      <c r="A373" s="187" t="s">
        <v>57</v>
      </c>
      <c r="B373" s="172">
        <v>410</v>
      </c>
      <c r="C373" s="177"/>
      <c r="D373" s="172"/>
      <c r="E373" s="172"/>
      <c r="F373" s="177"/>
      <c r="G373" s="178"/>
      <c r="H373" s="150">
        <f aca="true" t="shared" si="45" ref="H373:H382">I373+J373+K373+L373+M373+N373</f>
        <v>0</v>
      </c>
      <c r="I373" s="153">
        <v>0</v>
      </c>
      <c r="J373" s="153">
        <v>0</v>
      </c>
      <c r="K373" s="138">
        <v>0</v>
      </c>
      <c r="L373" s="138">
        <v>0</v>
      </c>
      <c r="M373" s="171">
        <v>0</v>
      </c>
      <c r="N373" s="138">
        <v>0</v>
      </c>
    </row>
    <row r="374" spans="1:14" ht="12" customHeight="1">
      <c r="A374" s="187" t="s">
        <v>58</v>
      </c>
      <c r="B374" s="155">
        <v>420</v>
      </c>
      <c r="C374" s="155"/>
      <c r="D374" s="155"/>
      <c r="E374" s="155"/>
      <c r="F374" s="155"/>
      <c r="G374" s="161"/>
      <c r="H374" s="150">
        <f t="shared" si="45"/>
        <v>0</v>
      </c>
      <c r="I374" s="153">
        <v>0</v>
      </c>
      <c r="J374" s="153">
        <v>0</v>
      </c>
      <c r="K374" s="138">
        <v>0</v>
      </c>
      <c r="L374" s="138">
        <v>0</v>
      </c>
      <c r="M374" s="171">
        <v>0</v>
      </c>
      <c r="N374" s="138">
        <v>0</v>
      </c>
    </row>
    <row r="375" spans="1:14" ht="15" customHeight="1">
      <c r="A375" s="203" t="s">
        <v>334</v>
      </c>
      <c r="B375" s="155">
        <v>500</v>
      </c>
      <c r="C375" s="155" t="s">
        <v>10</v>
      </c>
      <c r="D375" s="155"/>
      <c r="E375" s="155"/>
      <c r="F375" s="155" t="s">
        <v>10</v>
      </c>
      <c r="G375" s="161"/>
      <c r="H375" s="150">
        <f t="shared" si="45"/>
        <v>0</v>
      </c>
      <c r="I375" s="153">
        <f>I376+I377</f>
        <v>0</v>
      </c>
      <c r="J375" s="153">
        <f>J376+J377</f>
        <v>0</v>
      </c>
      <c r="K375" s="139">
        <f>K376+K377</f>
        <v>0</v>
      </c>
      <c r="L375" s="139">
        <f>L376+L377</f>
        <v>0</v>
      </c>
      <c r="M375" s="153">
        <f>M376+M377+M378+M379+M380+M381</f>
        <v>0</v>
      </c>
      <c r="N375" s="139">
        <f>N376+N377</f>
        <v>0</v>
      </c>
    </row>
    <row r="376" spans="1:14" ht="12" customHeight="1">
      <c r="A376" s="203" t="s">
        <v>59</v>
      </c>
      <c r="B376" s="155"/>
      <c r="C376" s="147">
        <v>131</v>
      </c>
      <c r="D376" s="147">
        <v>800000000</v>
      </c>
      <c r="E376" s="147"/>
      <c r="F376" s="147">
        <v>131</v>
      </c>
      <c r="G376" s="154" t="s">
        <v>541</v>
      </c>
      <c r="H376" s="150">
        <f t="shared" si="45"/>
        <v>0</v>
      </c>
      <c r="I376" s="153">
        <v>0</v>
      </c>
      <c r="J376" s="153">
        <v>0</v>
      </c>
      <c r="K376" s="138">
        <v>0</v>
      </c>
      <c r="L376" s="138">
        <v>0</v>
      </c>
      <c r="M376" s="171">
        <v>0</v>
      </c>
      <c r="N376" s="138">
        <v>0</v>
      </c>
    </row>
    <row r="377" spans="1:14" ht="15" customHeight="1">
      <c r="A377" s="203" t="s">
        <v>59</v>
      </c>
      <c r="B377" s="155"/>
      <c r="C377" s="147">
        <v>152</v>
      </c>
      <c r="D377" s="147">
        <v>901480000</v>
      </c>
      <c r="E377" s="147"/>
      <c r="F377" s="147">
        <v>152</v>
      </c>
      <c r="G377" s="151" t="s">
        <v>538</v>
      </c>
      <c r="H377" s="150">
        <f t="shared" si="45"/>
        <v>0</v>
      </c>
      <c r="I377" s="153">
        <v>0</v>
      </c>
      <c r="J377" s="153">
        <v>0</v>
      </c>
      <c r="K377" s="138">
        <v>0</v>
      </c>
      <c r="L377" s="138">
        <v>0</v>
      </c>
      <c r="M377" s="171">
        <v>0</v>
      </c>
      <c r="N377" s="138">
        <v>0</v>
      </c>
    </row>
    <row r="378" spans="1:14" ht="15" customHeight="1">
      <c r="A378" s="203" t="s">
        <v>59</v>
      </c>
      <c r="B378" s="155"/>
      <c r="C378" s="147">
        <v>121</v>
      </c>
      <c r="D378" s="148" t="s">
        <v>536</v>
      </c>
      <c r="E378" s="147"/>
      <c r="F378" s="147">
        <v>121</v>
      </c>
      <c r="G378" s="149" t="s">
        <v>361</v>
      </c>
      <c r="H378" s="150">
        <f t="shared" si="45"/>
        <v>0</v>
      </c>
      <c r="I378" s="153">
        <v>0</v>
      </c>
      <c r="J378" s="153">
        <v>0</v>
      </c>
      <c r="K378" s="138">
        <v>0</v>
      </c>
      <c r="L378" s="138">
        <v>0</v>
      </c>
      <c r="M378" s="171">
        <v>0</v>
      </c>
      <c r="N378" s="138">
        <v>0</v>
      </c>
    </row>
    <row r="379" spans="1:14" ht="15" customHeight="1">
      <c r="A379" s="203" t="s">
        <v>59</v>
      </c>
      <c r="B379" s="155"/>
      <c r="C379" s="147">
        <v>131</v>
      </c>
      <c r="D379" s="148" t="s">
        <v>536</v>
      </c>
      <c r="E379" s="147"/>
      <c r="F379" s="147">
        <v>131</v>
      </c>
      <c r="G379" s="149" t="s">
        <v>361</v>
      </c>
      <c r="H379" s="150">
        <f t="shared" si="45"/>
        <v>0</v>
      </c>
      <c r="I379" s="153">
        <v>0</v>
      </c>
      <c r="J379" s="153">
        <v>0</v>
      </c>
      <c r="K379" s="138">
        <v>0</v>
      </c>
      <c r="L379" s="138">
        <v>0</v>
      </c>
      <c r="M379" s="171">
        <v>0</v>
      </c>
      <c r="N379" s="138">
        <v>0</v>
      </c>
    </row>
    <row r="380" spans="1:14" ht="15" customHeight="1">
      <c r="A380" s="203" t="s">
        <v>59</v>
      </c>
      <c r="B380" s="155"/>
      <c r="C380" s="147">
        <v>135</v>
      </c>
      <c r="D380" s="148" t="s">
        <v>536</v>
      </c>
      <c r="E380" s="147"/>
      <c r="F380" s="147">
        <v>135</v>
      </c>
      <c r="G380" s="149" t="s">
        <v>361</v>
      </c>
      <c r="H380" s="150">
        <f t="shared" si="45"/>
        <v>0</v>
      </c>
      <c r="I380" s="153">
        <v>0</v>
      </c>
      <c r="J380" s="153">
        <v>0</v>
      </c>
      <c r="K380" s="138">
        <v>0</v>
      </c>
      <c r="L380" s="138">
        <v>0</v>
      </c>
      <c r="M380" s="171">
        <v>0</v>
      </c>
      <c r="N380" s="138">
        <v>0</v>
      </c>
    </row>
    <row r="381" spans="1:14" ht="15" customHeight="1">
      <c r="A381" s="203" t="s">
        <v>59</v>
      </c>
      <c r="B381" s="155"/>
      <c r="C381" s="147">
        <v>189</v>
      </c>
      <c r="D381" s="148" t="s">
        <v>536</v>
      </c>
      <c r="E381" s="147"/>
      <c r="F381" s="147">
        <v>189</v>
      </c>
      <c r="G381" s="149" t="s">
        <v>361</v>
      </c>
      <c r="H381" s="150">
        <f t="shared" si="45"/>
        <v>0</v>
      </c>
      <c r="I381" s="153">
        <v>0</v>
      </c>
      <c r="J381" s="153">
        <v>0</v>
      </c>
      <c r="K381" s="138">
        <v>0</v>
      </c>
      <c r="L381" s="138">
        <v>0</v>
      </c>
      <c r="M381" s="171">
        <v>0</v>
      </c>
      <c r="N381" s="138">
        <v>0</v>
      </c>
    </row>
    <row r="382" spans="1:14" ht="15" customHeight="1">
      <c r="A382" s="203" t="s">
        <v>60</v>
      </c>
      <c r="B382" s="155">
        <v>600</v>
      </c>
      <c r="C382" s="147" t="s">
        <v>10</v>
      </c>
      <c r="D382" s="147"/>
      <c r="E382" s="147"/>
      <c r="F382" s="147" t="s">
        <v>10</v>
      </c>
      <c r="G382" s="151"/>
      <c r="H382" s="150">
        <f t="shared" si="45"/>
        <v>0</v>
      </c>
      <c r="I382" s="150">
        <v>0</v>
      </c>
      <c r="J382" s="150">
        <v>0</v>
      </c>
      <c r="K382" s="140">
        <v>0</v>
      </c>
      <c r="L382" s="140">
        <v>0</v>
      </c>
      <c r="M382" s="170">
        <v>0</v>
      </c>
      <c r="N382" s="140">
        <v>0</v>
      </c>
    </row>
    <row r="383" spans="1:14" ht="11.25" customHeight="1">
      <c r="A383" s="192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2"/>
    </row>
    <row r="384" spans="1:14" ht="8.25" customHeight="1">
      <c r="A384" s="194"/>
      <c r="B384" s="71"/>
      <c r="C384" s="71"/>
      <c r="D384" s="71"/>
      <c r="E384" s="71"/>
      <c r="F384" s="71"/>
      <c r="G384" s="71"/>
      <c r="H384" s="72"/>
      <c r="I384" s="73"/>
      <c r="J384" s="73"/>
      <c r="K384" s="73"/>
      <c r="L384" s="73"/>
      <c r="M384" s="73"/>
      <c r="N384" s="73"/>
    </row>
    <row r="385" spans="1:14" ht="15">
      <c r="A385" s="194"/>
      <c r="B385" s="71"/>
      <c r="C385" s="71"/>
      <c r="D385" s="71"/>
      <c r="E385" s="71"/>
      <c r="F385" s="71"/>
      <c r="G385" s="71"/>
      <c r="H385" s="72"/>
      <c r="I385" s="73"/>
      <c r="J385" s="73"/>
      <c r="K385" s="73"/>
      <c r="L385" s="73"/>
      <c r="M385" s="73"/>
      <c r="N385" s="195" t="s">
        <v>378</v>
      </c>
    </row>
    <row r="386" spans="1:14" ht="12" customHeight="1">
      <c r="A386" s="192"/>
      <c r="B386" s="21"/>
      <c r="C386" s="21"/>
      <c r="D386" s="21"/>
      <c r="E386" s="21"/>
      <c r="F386" s="21"/>
      <c r="G386" s="21"/>
      <c r="H386" s="261" t="s">
        <v>41</v>
      </c>
      <c r="I386" s="261"/>
      <c r="J386" s="261"/>
      <c r="K386" s="261"/>
      <c r="L386" s="21"/>
      <c r="M386" s="21"/>
      <c r="N386" s="21"/>
    </row>
    <row r="387" spans="1:14" ht="12" customHeight="1">
      <c r="A387" s="192"/>
      <c r="B387" s="21"/>
      <c r="C387" s="21"/>
      <c r="D387" s="21"/>
      <c r="E387" s="21"/>
      <c r="F387" s="21"/>
      <c r="G387" s="21"/>
      <c r="H387" s="230" t="s">
        <v>513</v>
      </c>
      <c r="I387" s="230"/>
      <c r="J387" s="230"/>
      <c r="K387" s="230"/>
      <c r="L387" s="21"/>
      <c r="M387" s="21"/>
      <c r="N387" s="21"/>
    </row>
    <row r="388" spans="1:14" ht="6.75" customHeight="1">
      <c r="A388" s="192"/>
      <c r="B388" s="21"/>
      <c r="C388" s="21"/>
      <c r="D388" s="21"/>
      <c r="E388" s="21"/>
      <c r="F388" s="21"/>
      <c r="G388" s="21"/>
      <c r="H388" s="22"/>
      <c r="I388" s="22"/>
      <c r="J388" s="22"/>
      <c r="K388" s="22"/>
      <c r="L388" s="21"/>
      <c r="M388" s="21"/>
      <c r="N388" s="21"/>
    </row>
    <row r="389" spans="1:15" s="8" customFormat="1" ht="18" customHeight="1">
      <c r="A389" s="257" t="s">
        <v>1</v>
      </c>
      <c r="B389" s="253" t="s">
        <v>45</v>
      </c>
      <c r="C389" s="241" t="s">
        <v>395</v>
      </c>
      <c r="D389" s="262" t="s">
        <v>161</v>
      </c>
      <c r="E389" s="250" t="s">
        <v>162</v>
      </c>
      <c r="F389" s="253" t="s">
        <v>163</v>
      </c>
      <c r="G389" s="244" t="s">
        <v>335</v>
      </c>
      <c r="H389" s="247" t="s">
        <v>38</v>
      </c>
      <c r="I389" s="248"/>
      <c r="J389" s="248"/>
      <c r="K389" s="248"/>
      <c r="L389" s="248"/>
      <c r="M389" s="248"/>
      <c r="N389" s="249"/>
      <c r="O389" s="66"/>
    </row>
    <row r="390" spans="1:15" s="8" customFormat="1" ht="16.5" customHeight="1">
      <c r="A390" s="258"/>
      <c r="B390" s="253"/>
      <c r="C390" s="242"/>
      <c r="D390" s="263"/>
      <c r="E390" s="251"/>
      <c r="F390" s="253"/>
      <c r="G390" s="245"/>
      <c r="H390" s="250" t="s">
        <v>33</v>
      </c>
      <c r="I390" s="260" t="s">
        <v>4</v>
      </c>
      <c r="J390" s="260"/>
      <c r="K390" s="260"/>
      <c r="L390" s="260"/>
      <c r="M390" s="260"/>
      <c r="N390" s="260"/>
      <c r="O390" s="66"/>
    </row>
    <row r="391" spans="1:15" s="8" customFormat="1" ht="68.25" customHeight="1">
      <c r="A391" s="258"/>
      <c r="B391" s="253"/>
      <c r="C391" s="242"/>
      <c r="D391" s="263"/>
      <c r="E391" s="251"/>
      <c r="F391" s="253"/>
      <c r="G391" s="245"/>
      <c r="H391" s="251"/>
      <c r="I391" s="254" t="s">
        <v>396</v>
      </c>
      <c r="J391" s="236" t="s">
        <v>164</v>
      </c>
      <c r="K391" s="243" t="s">
        <v>547</v>
      </c>
      <c r="L391" s="242" t="s">
        <v>35</v>
      </c>
      <c r="M391" s="252" t="s">
        <v>50</v>
      </c>
      <c r="N391" s="252"/>
      <c r="O391" s="66"/>
    </row>
    <row r="392" spans="1:15" s="8" customFormat="1" ht="30.75" customHeight="1">
      <c r="A392" s="259"/>
      <c r="B392" s="253"/>
      <c r="C392" s="243"/>
      <c r="D392" s="264"/>
      <c r="E392" s="252"/>
      <c r="F392" s="253"/>
      <c r="G392" s="246"/>
      <c r="H392" s="252"/>
      <c r="I392" s="255"/>
      <c r="J392" s="237"/>
      <c r="K392" s="260"/>
      <c r="L392" s="243"/>
      <c r="M392" s="44" t="s">
        <v>36</v>
      </c>
      <c r="N392" s="44" t="s">
        <v>37</v>
      </c>
      <c r="O392" s="66"/>
    </row>
    <row r="393" spans="1:15" s="9" customFormat="1" ht="12.75">
      <c r="A393" s="193">
        <v>2</v>
      </c>
      <c r="B393" s="23">
        <v>3</v>
      </c>
      <c r="C393" s="23"/>
      <c r="D393" s="23">
        <v>4</v>
      </c>
      <c r="E393" s="23">
        <v>5</v>
      </c>
      <c r="F393" s="23">
        <v>6</v>
      </c>
      <c r="G393" s="23">
        <v>7</v>
      </c>
      <c r="H393" s="17">
        <v>8</v>
      </c>
      <c r="I393" s="17">
        <v>9</v>
      </c>
      <c r="J393" s="17">
        <v>10</v>
      </c>
      <c r="K393" s="17">
        <v>11</v>
      </c>
      <c r="L393" s="17">
        <v>12</v>
      </c>
      <c r="M393" s="17">
        <v>13</v>
      </c>
      <c r="N393" s="17">
        <v>14</v>
      </c>
      <c r="O393" s="67"/>
    </row>
    <row r="394" spans="1:15" s="9" customFormat="1" ht="15" customHeight="1">
      <c r="A394" s="180" t="s">
        <v>43</v>
      </c>
      <c r="B394" s="141">
        <v>100</v>
      </c>
      <c r="C394" s="141"/>
      <c r="D394" s="141"/>
      <c r="E394" s="141"/>
      <c r="F394" s="141" t="s">
        <v>10</v>
      </c>
      <c r="G394" s="142"/>
      <c r="H394" s="143">
        <f>SUM(H400+H430)</f>
        <v>25309232.869999997</v>
      </c>
      <c r="I394" s="143">
        <f>I400</f>
        <v>17642764.9</v>
      </c>
      <c r="J394" s="143">
        <f>SUM(J430)</f>
        <v>906467.97</v>
      </c>
      <c r="K394" s="119">
        <f>K446</f>
        <v>0</v>
      </c>
      <c r="L394" s="119">
        <f>L400</f>
        <v>0</v>
      </c>
      <c r="M394" s="143">
        <f>SUM(M400)</f>
        <v>6760000</v>
      </c>
      <c r="N394" s="119">
        <f>N400+N447</f>
        <v>0</v>
      </c>
      <c r="O394" s="67"/>
    </row>
    <row r="395" spans="1:15" s="9" customFormat="1" ht="15" customHeight="1">
      <c r="A395" s="181" t="s">
        <v>3</v>
      </c>
      <c r="B395" s="144"/>
      <c r="C395" s="144"/>
      <c r="D395" s="144"/>
      <c r="E395" s="144"/>
      <c r="F395" s="144"/>
      <c r="G395" s="145"/>
      <c r="H395" s="146"/>
      <c r="I395" s="146"/>
      <c r="J395" s="146"/>
      <c r="K395" s="122"/>
      <c r="L395" s="122"/>
      <c r="M395" s="171"/>
      <c r="N395" s="122"/>
      <c r="O395" s="67"/>
    </row>
    <row r="396" spans="1:15" s="41" customFormat="1" ht="12.75" customHeight="1">
      <c r="A396" s="182" t="s">
        <v>32</v>
      </c>
      <c r="B396" s="147">
        <v>110</v>
      </c>
      <c r="C396" s="147">
        <v>120</v>
      </c>
      <c r="D396" s="148" t="s">
        <v>536</v>
      </c>
      <c r="E396" s="147"/>
      <c r="F396" s="147">
        <v>120</v>
      </c>
      <c r="G396" s="149" t="s">
        <v>361</v>
      </c>
      <c r="H396" s="150">
        <f>M396</f>
        <v>0</v>
      </c>
      <c r="I396" s="147" t="s">
        <v>74</v>
      </c>
      <c r="J396" s="147" t="s">
        <v>74</v>
      </c>
      <c r="K396" s="125" t="s">
        <v>10</v>
      </c>
      <c r="L396" s="125" t="s">
        <v>10</v>
      </c>
      <c r="M396" s="170">
        <f>M398+M399</f>
        <v>0</v>
      </c>
      <c r="N396" s="133" t="s">
        <v>10</v>
      </c>
      <c r="O396" s="70"/>
    </row>
    <row r="397" spans="1:15" s="41" customFormat="1" ht="12" customHeight="1">
      <c r="A397" s="182" t="s">
        <v>362</v>
      </c>
      <c r="B397" s="147"/>
      <c r="C397" s="147"/>
      <c r="D397" s="148"/>
      <c r="E397" s="147"/>
      <c r="F397" s="147"/>
      <c r="G397" s="151"/>
      <c r="H397" s="150"/>
      <c r="I397" s="151"/>
      <c r="J397" s="147"/>
      <c r="K397" s="125">
        <v>0</v>
      </c>
      <c r="L397" s="127">
        <v>0</v>
      </c>
      <c r="M397" s="150">
        <v>0</v>
      </c>
      <c r="N397" s="134">
        <v>0</v>
      </c>
      <c r="O397" s="70"/>
    </row>
    <row r="398" spans="1:15" s="41" customFormat="1" ht="9.75" customHeight="1">
      <c r="A398" s="182" t="s">
        <v>363</v>
      </c>
      <c r="B398" s="147"/>
      <c r="C398" s="147">
        <v>121</v>
      </c>
      <c r="D398" s="148" t="s">
        <v>536</v>
      </c>
      <c r="E398" s="147"/>
      <c r="F398" s="147">
        <v>121</v>
      </c>
      <c r="G398" s="149" t="s">
        <v>361</v>
      </c>
      <c r="H398" s="150">
        <v>0</v>
      </c>
      <c r="I398" s="151">
        <v>0</v>
      </c>
      <c r="J398" s="147">
        <v>0</v>
      </c>
      <c r="K398" s="125">
        <v>0</v>
      </c>
      <c r="L398" s="127">
        <v>0</v>
      </c>
      <c r="M398" s="150">
        <v>0</v>
      </c>
      <c r="N398" s="134">
        <v>0</v>
      </c>
      <c r="O398" s="70"/>
    </row>
    <row r="399" spans="1:15" s="41" customFormat="1" ht="12" customHeight="1">
      <c r="A399" s="182" t="s">
        <v>364</v>
      </c>
      <c r="B399" s="147"/>
      <c r="C399" s="147">
        <v>124</v>
      </c>
      <c r="D399" s="148" t="s">
        <v>536</v>
      </c>
      <c r="E399" s="147"/>
      <c r="F399" s="147">
        <v>124</v>
      </c>
      <c r="G399" s="149" t="s">
        <v>361</v>
      </c>
      <c r="H399" s="150">
        <v>0</v>
      </c>
      <c r="I399" s="151">
        <v>0</v>
      </c>
      <c r="J399" s="147">
        <v>0</v>
      </c>
      <c r="K399" s="125">
        <v>0</v>
      </c>
      <c r="L399" s="127">
        <v>0</v>
      </c>
      <c r="M399" s="150">
        <v>0</v>
      </c>
      <c r="N399" s="134">
        <v>0</v>
      </c>
      <c r="O399" s="70"/>
    </row>
    <row r="400" spans="1:15" s="41" customFormat="1" ht="29.25" customHeight="1">
      <c r="A400" s="182" t="s">
        <v>365</v>
      </c>
      <c r="B400" s="147">
        <v>120</v>
      </c>
      <c r="C400" s="147">
        <v>130</v>
      </c>
      <c r="D400" s="148" t="s">
        <v>536</v>
      </c>
      <c r="E400" s="147"/>
      <c r="F400" s="147">
        <v>130</v>
      </c>
      <c r="G400" s="151"/>
      <c r="H400" s="150">
        <f>I400+L400+M400+N400</f>
        <v>24402764.9</v>
      </c>
      <c r="I400" s="150">
        <f>I401+I402+I403+I405+I406+I407+I408+I409+I410+I411+I412+I413+I414+I415+I416+I417+I418+I419+I420</f>
        <v>17642764.9</v>
      </c>
      <c r="J400" s="147" t="s">
        <v>74</v>
      </c>
      <c r="K400" s="128" t="s">
        <v>74</v>
      </c>
      <c r="L400" s="124">
        <f>L401+L403+L405+L406+L407+L408+L409+L410+L411+L412+L413+L414+L415+L416+L417+L418+L419+L420</f>
        <v>0</v>
      </c>
      <c r="M400" s="150">
        <f>SUM(M404+M418+M419+M421)</f>
        <v>6760000</v>
      </c>
      <c r="N400" s="135">
        <f>N401+N403+N405+N406+N407+N408+N409+N410+N411+N412+N413+N414+N415</f>
        <v>0</v>
      </c>
      <c r="O400" s="70"/>
    </row>
    <row r="401" spans="1:15" s="9" customFormat="1" ht="26.25" customHeight="1">
      <c r="A401" s="183" t="s">
        <v>339</v>
      </c>
      <c r="B401" s="147"/>
      <c r="C401" s="147">
        <v>131</v>
      </c>
      <c r="D401" s="147">
        <v>800000000</v>
      </c>
      <c r="E401" s="147"/>
      <c r="F401" s="147">
        <v>131</v>
      </c>
      <c r="G401" s="152" t="s">
        <v>531</v>
      </c>
      <c r="H401" s="153">
        <f>I401+J401+K401+L401+M401</f>
        <v>10758335.66</v>
      </c>
      <c r="I401" s="153">
        <v>10758335.66</v>
      </c>
      <c r="J401" s="153">
        <v>0</v>
      </c>
      <c r="K401" s="122">
        <v>0</v>
      </c>
      <c r="L401" s="121">
        <v>0</v>
      </c>
      <c r="M401" s="153">
        <v>0</v>
      </c>
      <c r="N401" s="139">
        <v>0</v>
      </c>
      <c r="O401" s="67"/>
    </row>
    <row r="402" spans="1:15" s="9" customFormat="1" ht="15" customHeight="1">
      <c r="A402" s="183" t="s">
        <v>354</v>
      </c>
      <c r="B402" s="147"/>
      <c r="C402" s="147">
        <v>131</v>
      </c>
      <c r="D402" s="147">
        <v>800000000</v>
      </c>
      <c r="E402" s="147"/>
      <c r="F402" s="147">
        <v>131</v>
      </c>
      <c r="G402" s="154" t="s">
        <v>532</v>
      </c>
      <c r="H402" s="153">
        <f>I402+J402+K402+L402+M402</f>
        <v>983705.2</v>
      </c>
      <c r="I402" s="153">
        <v>983705.2</v>
      </c>
      <c r="J402" s="153">
        <v>0</v>
      </c>
      <c r="K402" s="122">
        <v>0</v>
      </c>
      <c r="L402" s="121">
        <v>0</v>
      </c>
      <c r="M402" s="153">
        <v>0</v>
      </c>
      <c r="N402" s="139">
        <v>0</v>
      </c>
      <c r="O402" s="67"/>
    </row>
    <row r="403" spans="1:15" s="9" customFormat="1" ht="15" customHeight="1">
      <c r="A403" s="182" t="s">
        <v>340</v>
      </c>
      <c r="B403" s="147"/>
      <c r="C403" s="147">
        <v>131</v>
      </c>
      <c r="D403" s="147">
        <v>800000000</v>
      </c>
      <c r="E403" s="147"/>
      <c r="F403" s="147">
        <v>131</v>
      </c>
      <c r="G403" s="154" t="s">
        <v>532</v>
      </c>
      <c r="H403" s="153">
        <f aca="true" t="shared" si="46" ref="H403:H418">I403+J403+K403+L403+M403</f>
        <v>1540928.86</v>
      </c>
      <c r="I403" s="153">
        <v>1540928.86</v>
      </c>
      <c r="J403" s="153">
        <v>0</v>
      </c>
      <c r="K403" s="122">
        <v>0</v>
      </c>
      <c r="L403" s="121">
        <v>0</v>
      </c>
      <c r="M403" s="153">
        <v>0</v>
      </c>
      <c r="N403" s="139">
        <v>0</v>
      </c>
      <c r="O403" s="67"/>
    </row>
    <row r="404" spans="1:15" s="41" customFormat="1" ht="15" customHeight="1">
      <c r="A404" s="182" t="s">
        <v>340</v>
      </c>
      <c r="B404" s="147"/>
      <c r="C404" s="147">
        <v>131</v>
      </c>
      <c r="D404" s="148" t="s">
        <v>536</v>
      </c>
      <c r="E404" s="147"/>
      <c r="F404" s="147">
        <v>131</v>
      </c>
      <c r="G404" s="149" t="s">
        <v>361</v>
      </c>
      <c r="H404" s="150">
        <f t="shared" si="46"/>
        <v>2710000</v>
      </c>
      <c r="I404" s="150">
        <v>0</v>
      </c>
      <c r="J404" s="150">
        <v>0</v>
      </c>
      <c r="K404" s="125">
        <v>0</v>
      </c>
      <c r="L404" s="127">
        <v>0</v>
      </c>
      <c r="M404" s="150">
        <v>2710000</v>
      </c>
      <c r="N404" s="135">
        <v>0</v>
      </c>
      <c r="O404" s="70"/>
    </row>
    <row r="405" spans="1:15" s="9" customFormat="1" ht="31.5" customHeight="1">
      <c r="A405" s="184" t="s">
        <v>341</v>
      </c>
      <c r="B405" s="144"/>
      <c r="C405" s="144">
        <v>131</v>
      </c>
      <c r="D405" s="147">
        <v>800000000</v>
      </c>
      <c r="E405" s="144"/>
      <c r="F405" s="144">
        <v>131</v>
      </c>
      <c r="G405" s="152" t="s">
        <v>533</v>
      </c>
      <c r="H405" s="153">
        <f t="shared" si="46"/>
        <v>2493982.9</v>
      </c>
      <c r="I405" s="153">
        <v>2493982.9</v>
      </c>
      <c r="J405" s="153">
        <v>0</v>
      </c>
      <c r="K405" s="122">
        <v>0</v>
      </c>
      <c r="L405" s="121">
        <v>0</v>
      </c>
      <c r="M405" s="153">
        <v>0</v>
      </c>
      <c r="N405" s="139">
        <v>0</v>
      </c>
      <c r="O405" s="67"/>
    </row>
    <row r="406" spans="1:15" s="9" customFormat="1" ht="27.75" customHeight="1">
      <c r="A406" s="181" t="s">
        <v>342</v>
      </c>
      <c r="B406" s="144"/>
      <c r="C406" s="144">
        <v>131</v>
      </c>
      <c r="D406" s="147">
        <v>800000000</v>
      </c>
      <c r="E406" s="144"/>
      <c r="F406" s="144">
        <v>131</v>
      </c>
      <c r="G406" s="145"/>
      <c r="H406" s="153">
        <f t="shared" si="46"/>
        <v>0</v>
      </c>
      <c r="I406" s="153">
        <v>0</v>
      </c>
      <c r="J406" s="153">
        <v>0</v>
      </c>
      <c r="K406" s="122">
        <v>0</v>
      </c>
      <c r="L406" s="121">
        <v>0</v>
      </c>
      <c r="M406" s="153">
        <v>0</v>
      </c>
      <c r="N406" s="139">
        <v>0</v>
      </c>
      <c r="O406" s="67"/>
    </row>
    <row r="407" spans="1:15" s="9" customFormat="1" ht="29.25" customHeight="1">
      <c r="A407" s="184" t="s">
        <v>343</v>
      </c>
      <c r="B407" s="144"/>
      <c r="C407" s="144">
        <v>131</v>
      </c>
      <c r="D407" s="147">
        <v>800000000</v>
      </c>
      <c r="E407" s="144"/>
      <c r="F407" s="144">
        <v>131</v>
      </c>
      <c r="G407" s="145"/>
      <c r="H407" s="153">
        <f t="shared" si="46"/>
        <v>0</v>
      </c>
      <c r="I407" s="153">
        <v>0</v>
      </c>
      <c r="J407" s="153">
        <v>0</v>
      </c>
      <c r="K407" s="122">
        <v>0</v>
      </c>
      <c r="L407" s="121">
        <v>0</v>
      </c>
      <c r="M407" s="153">
        <v>0</v>
      </c>
      <c r="N407" s="139">
        <v>0</v>
      </c>
      <c r="O407" s="67"/>
    </row>
    <row r="408" spans="1:15" s="9" customFormat="1" ht="15" customHeight="1">
      <c r="A408" s="181" t="s">
        <v>344</v>
      </c>
      <c r="B408" s="144"/>
      <c r="C408" s="144">
        <v>131</v>
      </c>
      <c r="D408" s="147">
        <v>800000000</v>
      </c>
      <c r="E408" s="144"/>
      <c r="F408" s="144">
        <v>131</v>
      </c>
      <c r="G408" s="154" t="s">
        <v>534</v>
      </c>
      <c r="H408" s="153">
        <f t="shared" si="46"/>
        <v>476344.28</v>
      </c>
      <c r="I408" s="153">
        <v>476344.28</v>
      </c>
      <c r="J408" s="153">
        <v>0</v>
      </c>
      <c r="K408" s="122">
        <v>0</v>
      </c>
      <c r="L408" s="121">
        <v>0</v>
      </c>
      <c r="M408" s="153">
        <v>0</v>
      </c>
      <c r="N408" s="139">
        <v>0</v>
      </c>
      <c r="O408" s="67"/>
    </row>
    <row r="409" spans="1:15" s="9" customFormat="1" ht="28.5" customHeight="1">
      <c r="A409" s="181" t="s">
        <v>345</v>
      </c>
      <c r="B409" s="144"/>
      <c r="C409" s="144">
        <v>131</v>
      </c>
      <c r="D409" s="147">
        <v>800000000</v>
      </c>
      <c r="E409" s="144"/>
      <c r="F409" s="144">
        <v>131</v>
      </c>
      <c r="G409" s="145"/>
      <c r="H409" s="153">
        <f t="shared" si="46"/>
        <v>0</v>
      </c>
      <c r="I409" s="153">
        <v>0</v>
      </c>
      <c r="J409" s="153">
        <v>0</v>
      </c>
      <c r="K409" s="122">
        <v>0</v>
      </c>
      <c r="L409" s="121">
        <v>0</v>
      </c>
      <c r="M409" s="153">
        <v>0</v>
      </c>
      <c r="N409" s="139">
        <v>0</v>
      </c>
      <c r="O409" s="67"/>
    </row>
    <row r="410" spans="1:15" s="9" customFormat="1" ht="42.75" customHeight="1">
      <c r="A410" s="181" t="s">
        <v>346</v>
      </c>
      <c r="B410" s="144"/>
      <c r="C410" s="144">
        <v>131</v>
      </c>
      <c r="D410" s="147">
        <v>800000000</v>
      </c>
      <c r="E410" s="144"/>
      <c r="F410" s="144">
        <v>131</v>
      </c>
      <c r="G410" s="145"/>
      <c r="H410" s="153">
        <f t="shared" si="46"/>
        <v>0</v>
      </c>
      <c r="I410" s="153">
        <v>0</v>
      </c>
      <c r="J410" s="153">
        <v>0</v>
      </c>
      <c r="K410" s="122">
        <v>0</v>
      </c>
      <c r="L410" s="121">
        <v>0</v>
      </c>
      <c r="M410" s="153">
        <v>0</v>
      </c>
      <c r="N410" s="139">
        <v>0</v>
      </c>
      <c r="O410" s="67"/>
    </row>
    <row r="411" spans="1:15" s="9" customFormat="1" ht="15" customHeight="1">
      <c r="A411" s="183" t="s">
        <v>347</v>
      </c>
      <c r="B411" s="147"/>
      <c r="C411" s="147">
        <v>131</v>
      </c>
      <c r="D411" s="147">
        <v>800000000</v>
      </c>
      <c r="E411" s="147"/>
      <c r="F411" s="147">
        <v>131</v>
      </c>
      <c r="G411" s="151"/>
      <c r="H411" s="150">
        <f t="shared" si="46"/>
        <v>0</v>
      </c>
      <c r="I411" s="153">
        <v>0</v>
      </c>
      <c r="J411" s="153">
        <v>0</v>
      </c>
      <c r="K411" s="122">
        <v>0</v>
      </c>
      <c r="L411" s="121">
        <v>0</v>
      </c>
      <c r="M411" s="153">
        <v>0</v>
      </c>
      <c r="N411" s="139">
        <v>0</v>
      </c>
      <c r="O411" s="67"/>
    </row>
    <row r="412" spans="1:15" s="9" customFormat="1" ht="30.75" customHeight="1">
      <c r="A412" s="183" t="s">
        <v>348</v>
      </c>
      <c r="B412" s="147"/>
      <c r="C412" s="147">
        <v>131</v>
      </c>
      <c r="D412" s="147">
        <v>800000000</v>
      </c>
      <c r="E412" s="147"/>
      <c r="F412" s="147">
        <v>131</v>
      </c>
      <c r="G412" s="151"/>
      <c r="H412" s="150">
        <f t="shared" si="46"/>
        <v>0</v>
      </c>
      <c r="I412" s="153">
        <v>0</v>
      </c>
      <c r="J412" s="153">
        <v>0</v>
      </c>
      <c r="K412" s="122">
        <v>0</v>
      </c>
      <c r="L412" s="121">
        <v>0</v>
      </c>
      <c r="M412" s="153">
        <v>0</v>
      </c>
      <c r="N412" s="139">
        <v>0</v>
      </c>
      <c r="O412" s="67"/>
    </row>
    <row r="413" spans="1:15" s="9" customFormat="1" ht="40.5" customHeight="1">
      <c r="A413" s="183" t="s">
        <v>349</v>
      </c>
      <c r="B413" s="147"/>
      <c r="C413" s="147">
        <v>131</v>
      </c>
      <c r="D413" s="147">
        <v>800000000</v>
      </c>
      <c r="E413" s="147"/>
      <c r="F413" s="147">
        <v>131</v>
      </c>
      <c r="G413" s="151"/>
      <c r="H413" s="150">
        <f t="shared" si="46"/>
        <v>0</v>
      </c>
      <c r="I413" s="153">
        <v>0</v>
      </c>
      <c r="J413" s="153">
        <v>0</v>
      </c>
      <c r="K413" s="122">
        <v>0</v>
      </c>
      <c r="L413" s="121">
        <v>0</v>
      </c>
      <c r="M413" s="153">
        <v>0</v>
      </c>
      <c r="N413" s="139">
        <v>0</v>
      </c>
      <c r="O413" s="67"/>
    </row>
    <row r="414" spans="1:15" s="9" customFormat="1" ht="27" customHeight="1">
      <c r="A414" s="182" t="s">
        <v>350</v>
      </c>
      <c r="B414" s="147"/>
      <c r="C414" s="147">
        <v>131</v>
      </c>
      <c r="D414" s="147">
        <v>800000000</v>
      </c>
      <c r="E414" s="147"/>
      <c r="F414" s="147">
        <v>131</v>
      </c>
      <c r="G414" s="151"/>
      <c r="H414" s="150">
        <f t="shared" si="46"/>
        <v>0</v>
      </c>
      <c r="I414" s="153">
        <v>0</v>
      </c>
      <c r="J414" s="153">
        <v>0</v>
      </c>
      <c r="K414" s="122">
        <v>0</v>
      </c>
      <c r="L414" s="121">
        <v>0</v>
      </c>
      <c r="M414" s="153">
        <v>0</v>
      </c>
      <c r="N414" s="139">
        <v>0</v>
      </c>
      <c r="O414" s="67"/>
    </row>
    <row r="415" spans="1:15" s="9" customFormat="1" ht="26.25" customHeight="1">
      <c r="A415" s="182" t="s">
        <v>351</v>
      </c>
      <c r="B415" s="147"/>
      <c r="C415" s="147">
        <v>131</v>
      </c>
      <c r="D415" s="147">
        <v>800000000</v>
      </c>
      <c r="E415" s="147"/>
      <c r="F415" s="147">
        <v>131</v>
      </c>
      <c r="G415" s="151"/>
      <c r="H415" s="150">
        <f t="shared" si="46"/>
        <v>0</v>
      </c>
      <c r="I415" s="153">
        <v>0</v>
      </c>
      <c r="J415" s="153">
        <v>0</v>
      </c>
      <c r="K415" s="122">
        <v>0</v>
      </c>
      <c r="L415" s="121">
        <v>0</v>
      </c>
      <c r="M415" s="153">
        <v>0</v>
      </c>
      <c r="N415" s="139">
        <v>0</v>
      </c>
      <c r="O415" s="67"/>
    </row>
    <row r="416" spans="1:15" s="9" customFormat="1" ht="15" customHeight="1">
      <c r="A416" s="182" t="s">
        <v>51</v>
      </c>
      <c r="B416" s="155"/>
      <c r="C416" s="155">
        <v>131</v>
      </c>
      <c r="D416" s="147">
        <v>800000000</v>
      </c>
      <c r="E416" s="155"/>
      <c r="F416" s="155">
        <v>131</v>
      </c>
      <c r="G416" s="156" t="s">
        <v>534</v>
      </c>
      <c r="H416" s="150">
        <f t="shared" si="46"/>
        <v>307294</v>
      </c>
      <c r="I416" s="153">
        <v>307294</v>
      </c>
      <c r="J416" s="153">
        <v>0</v>
      </c>
      <c r="K416" s="122">
        <v>0</v>
      </c>
      <c r="L416" s="121">
        <v>0</v>
      </c>
      <c r="M416" s="153">
        <v>0</v>
      </c>
      <c r="N416" s="139">
        <v>0</v>
      </c>
      <c r="O416" s="67"/>
    </row>
    <row r="417" spans="1:15" s="9" customFormat="1" ht="15" customHeight="1">
      <c r="A417" s="182" t="s">
        <v>52</v>
      </c>
      <c r="B417" s="155"/>
      <c r="C417" s="155">
        <v>131</v>
      </c>
      <c r="D417" s="147">
        <v>800000000</v>
      </c>
      <c r="E417" s="155"/>
      <c r="F417" s="155">
        <v>131</v>
      </c>
      <c r="G417" s="156" t="s">
        <v>534</v>
      </c>
      <c r="H417" s="150">
        <f t="shared" si="46"/>
        <v>1082174</v>
      </c>
      <c r="I417" s="153">
        <v>1082174</v>
      </c>
      <c r="J417" s="153">
        <v>0</v>
      </c>
      <c r="K417" s="122">
        <v>0</v>
      </c>
      <c r="L417" s="121">
        <v>0</v>
      </c>
      <c r="M417" s="153">
        <v>0</v>
      </c>
      <c r="N417" s="139">
        <v>0</v>
      </c>
      <c r="O417" s="67"/>
    </row>
    <row r="418" spans="1:15" s="9" customFormat="1" ht="15" customHeight="1">
      <c r="A418" s="182" t="s">
        <v>46</v>
      </c>
      <c r="B418" s="155"/>
      <c r="C418" s="147">
        <v>131</v>
      </c>
      <c r="D418" s="148" t="s">
        <v>536</v>
      </c>
      <c r="E418" s="147"/>
      <c r="F418" s="147">
        <v>131</v>
      </c>
      <c r="G418" s="149" t="s">
        <v>361</v>
      </c>
      <c r="H418" s="150">
        <f t="shared" si="46"/>
        <v>2153000</v>
      </c>
      <c r="I418" s="150">
        <v>0</v>
      </c>
      <c r="J418" s="150">
        <v>0</v>
      </c>
      <c r="K418" s="125">
        <v>0</v>
      </c>
      <c r="L418" s="127">
        <v>0</v>
      </c>
      <c r="M418" s="150">
        <v>2153000</v>
      </c>
      <c r="N418" s="135">
        <v>0</v>
      </c>
      <c r="O418" s="67"/>
    </row>
    <row r="419" spans="1:15" s="9" customFormat="1" ht="15" customHeight="1">
      <c r="A419" s="182" t="s">
        <v>48</v>
      </c>
      <c r="B419" s="155"/>
      <c r="C419" s="147">
        <v>131</v>
      </c>
      <c r="D419" s="148" t="s">
        <v>536</v>
      </c>
      <c r="E419" s="147"/>
      <c r="F419" s="147">
        <v>131</v>
      </c>
      <c r="G419" s="149" t="s">
        <v>361</v>
      </c>
      <c r="H419" s="150">
        <f>I419+J419+K419+L419+M419</f>
        <v>1890000</v>
      </c>
      <c r="I419" s="150">
        <v>0</v>
      </c>
      <c r="J419" s="150">
        <v>0</v>
      </c>
      <c r="K419" s="125">
        <v>0</v>
      </c>
      <c r="L419" s="127">
        <v>0</v>
      </c>
      <c r="M419" s="150">
        <v>1890000</v>
      </c>
      <c r="N419" s="135">
        <v>0</v>
      </c>
      <c r="O419" s="67"/>
    </row>
    <row r="420" spans="1:15" s="9" customFormat="1" ht="15" customHeight="1">
      <c r="A420" s="182" t="s">
        <v>366</v>
      </c>
      <c r="B420" s="155"/>
      <c r="C420" s="147">
        <v>134</v>
      </c>
      <c r="D420" s="148" t="s">
        <v>536</v>
      </c>
      <c r="E420" s="147"/>
      <c r="F420" s="147">
        <v>134</v>
      </c>
      <c r="G420" s="149" t="s">
        <v>361</v>
      </c>
      <c r="H420" s="150">
        <f>I420+J420+K420+L420+M420</f>
        <v>0</v>
      </c>
      <c r="I420" s="150">
        <v>0</v>
      </c>
      <c r="J420" s="150">
        <v>0</v>
      </c>
      <c r="K420" s="125">
        <v>0</v>
      </c>
      <c r="L420" s="127">
        <v>0</v>
      </c>
      <c r="M420" s="150">
        <v>0</v>
      </c>
      <c r="N420" s="135">
        <v>0</v>
      </c>
      <c r="O420" s="67"/>
    </row>
    <row r="421" spans="1:15" s="9" customFormat="1" ht="15" customHeight="1">
      <c r="A421" s="182" t="s">
        <v>47</v>
      </c>
      <c r="B421" s="155"/>
      <c r="C421" s="147">
        <v>135</v>
      </c>
      <c r="D421" s="148" t="s">
        <v>536</v>
      </c>
      <c r="E421" s="147"/>
      <c r="F421" s="147">
        <v>135</v>
      </c>
      <c r="G421" s="149" t="s">
        <v>361</v>
      </c>
      <c r="H421" s="150">
        <f>I421+J421+K421+L421+M421</f>
        <v>7000</v>
      </c>
      <c r="I421" s="150">
        <v>0</v>
      </c>
      <c r="J421" s="150">
        <v>0</v>
      </c>
      <c r="K421" s="125">
        <v>0</v>
      </c>
      <c r="L421" s="127">
        <v>0</v>
      </c>
      <c r="M421" s="150">
        <v>7000</v>
      </c>
      <c r="N421" s="135">
        <v>0</v>
      </c>
      <c r="O421" s="67"/>
    </row>
    <row r="422" spans="1:15" s="9" customFormat="1" ht="27.75" customHeight="1">
      <c r="A422" s="185" t="s">
        <v>432</v>
      </c>
      <c r="B422" s="157">
        <v>130</v>
      </c>
      <c r="C422" s="158">
        <v>140</v>
      </c>
      <c r="D422" s="148" t="s">
        <v>536</v>
      </c>
      <c r="E422" s="158"/>
      <c r="F422" s="158">
        <v>140</v>
      </c>
      <c r="G422" s="159" t="s">
        <v>361</v>
      </c>
      <c r="H422" s="160">
        <f>M422</f>
        <v>0</v>
      </c>
      <c r="I422" s="157" t="s">
        <v>74</v>
      </c>
      <c r="J422" s="157" t="s">
        <v>74</v>
      </c>
      <c r="K422" s="130" t="s">
        <v>74</v>
      </c>
      <c r="L422" s="130" t="s">
        <v>74</v>
      </c>
      <c r="M422" s="179">
        <f>M424+M425+M426+M427+M428</f>
        <v>0</v>
      </c>
      <c r="N422" s="91" t="s">
        <v>74</v>
      </c>
      <c r="O422" s="67"/>
    </row>
    <row r="423" spans="1:15" s="9" customFormat="1" ht="15" customHeight="1">
      <c r="A423" s="182" t="s">
        <v>362</v>
      </c>
      <c r="B423" s="155"/>
      <c r="C423" s="147"/>
      <c r="D423" s="148"/>
      <c r="E423" s="147"/>
      <c r="F423" s="147"/>
      <c r="G423" s="151"/>
      <c r="H423" s="150"/>
      <c r="I423" s="161"/>
      <c r="J423" s="155"/>
      <c r="K423" s="125"/>
      <c r="L423" s="127"/>
      <c r="M423" s="150"/>
      <c r="N423" s="134"/>
      <c r="O423" s="67"/>
    </row>
    <row r="424" spans="1:15" s="9" customFormat="1" ht="38.25">
      <c r="A424" s="182" t="s">
        <v>367</v>
      </c>
      <c r="B424" s="155"/>
      <c r="C424" s="147">
        <v>141</v>
      </c>
      <c r="D424" s="148" t="s">
        <v>536</v>
      </c>
      <c r="E424" s="147"/>
      <c r="F424" s="147">
        <v>141</v>
      </c>
      <c r="G424" s="149" t="s">
        <v>361</v>
      </c>
      <c r="H424" s="150">
        <f>I424+J424+K424+L424+M424</f>
        <v>0</v>
      </c>
      <c r="I424" s="161">
        <v>0</v>
      </c>
      <c r="J424" s="155">
        <v>0</v>
      </c>
      <c r="K424" s="125">
        <v>0</v>
      </c>
      <c r="L424" s="127">
        <v>0</v>
      </c>
      <c r="M424" s="150">
        <v>0</v>
      </c>
      <c r="N424" s="134">
        <v>0</v>
      </c>
      <c r="O424" s="67"/>
    </row>
    <row r="425" spans="1:15" s="9" customFormat="1" ht="25.5">
      <c r="A425" s="182" t="s">
        <v>368</v>
      </c>
      <c r="B425" s="155"/>
      <c r="C425" s="147">
        <v>142</v>
      </c>
      <c r="D425" s="148" t="s">
        <v>536</v>
      </c>
      <c r="E425" s="147"/>
      <c r="F425" s="147">
        <v>142</v>
      </c>
      <c r="G425" s="149" t="s">
        <v>361</v>
      </c>
      <c r="H425" s="150">
        <f>I425+J425+K425+L425+M425</f>
        <v>0</v>
      </c>
      <c r="I425" s="161">
        <v>0</v>
      </c>
      <c r="J425" s="155">
        <v>0</v>
      </c>
      <c r="K425" s="125">
        <v>0</v>
      </c>
      <c r="L425" s="127">
        <v>0</v>
      </c>
      <c r="M425" s="150">
        <v>0</v>
      </c>
      <c r="N425" s="134">
        <v>0</v>
      </c>
      <c r="O425" s="67"/>
    </row>
    <row r="426" spans="1:15" s="9" customFormat="1" ht="15" customHeight="1">
      <c r="A426" s="182" t="s">
        <v>369</v>
      </c>
      <c r="B426" s="155"/>
      <c r="C426" s="147">
        <v>143</v>
      </c>
      <c r="D426" s="148" t="s">
        <v>536</v>
      </c>
      <c r="E426" s="147"/>
      <c r="F426" s="147">
        <v>143</v>
      </c>
      <c r="G426" s="149" t="s">
        <v>361</v>
      </c>
      <c r="H426" s="150">
        <f>I426+J426+K426+L426+M426</f>
        <v>0</v>
      </c>
      <c r="I426" s="161">
        <v>0</v>
      </c>
      <c r="J426" s="155">
        <v>0</v>
      </c>
      <c r="K426" s="125">
        <v>0</v>
      </c>
      <c r="L426" s="127">
        <v>0</v>
      </c>
      <c r="M426" s="150">
        <v>0</v>
      </c>
      <c r="N426" s="134">
        <v>0</v>
      </c>
      <c r="O426" s="67"/>
    </row>
    <row r="427" spans="1:15" s="9" customFormat="1" ht="15" customHeight="1">
      <c r="A427" s="182" t="s">
        <v>370</v>
      </c>
      <c r="B427" s="155"/>
      <c r="C427" s="147">
        <v>144</v>
      </c>
      <c r="D427" s="148" t="s">
        <v>536</v>
      </c>
      <c r="E427" s="147"/>
      <c r="F427" s="147">
        <v>144</v>
      </c>
      <c r="G427" s="149" t="s">
        <v>361</v>
      </c>
      <c r="H427" s="150">
        <f>I427+J427+K427+L427+M427</f>
        <v>0</v>
      </c>
      <c r="I427" s="161">
        <v>0</v>
      </c>
      <c r="J427" s="155">
        <v>0</v>
      </c>
      <c r="K427" s="125">
        <v>0</v>
      </c>
      <c r="L427" s="127">
        <v>0</v>
      </c>
      <c r="M427" s="150">
        <v>0</v>
      </c>
      <c r="N427" s="134">
        <v>0</v>
      </c>
      <c r="O427" s="67"/>
    </row>
    <row r="428" spans="1:15" s="9" customFormat="1" ht="15" customHeight="1">
      <c r="A428" s="182" t="s">
        <v>371</v>
      </c>
      <c r="B428" s="155"/>
      <c r="C428" s="147">
        <v>145</v>
      </c>
      <c r="D428" s="148" t="s">
        <v>536</v>
      </c>
      <c r="E428" s="147"/>
      <c r="F428" s="147">
        <v>145</v>
      </c>
      <c r="G428" s="149" t="s">
        <v>361</v>
      </c>
      <c r="H428" s="150">
        <f>I428+J428+K428+L428+M428</f>
        <v>0</v>
      </c>
      <c r="I428" s="161">
        <v>0</v>
      </c>
      <c r="J428" s="155">
        <v>0</v>
      </c>
      <c r="K428" s="125">
        <v>0</v>
      </c>
      <c r="L428" s="127">
        <v>0</v>
      </c>
      <c r="M428" s="150">
        <v>0</v>
      </c>
      <c r="N428" s="134">
        <v>0</v>
      </c>
      <c r="O428" s="67"/>
    </row>
    <row r="429" spans="1:15" s="9" customFormat="1" ht="39.75" customHeight="1">
      <c r="A429" s="182" t="s">
        <v>49</v>
      </c>
      <c r="B429" s="147">
        <v>140</v>
      </c>
      <c r="C429" s="147"/>
      <c r="D429" s="148" t="s">
        <v>536</v>
      </c>
      <c r="E429" s="147"/>
      <c r="F429" s="147"/>
      <c r="G429" s="151"/>
      <c r="H429" s="150">
        <f>M429</f>
        <v>0</v>
      </c>
      <c r="I429" s="144" t="s">
        <v>74</v>
      </c>
      <c r="J429" s="144" t="s">
        <v>74</v>
      </c>
      <c r="K429" s="120" t="s">
        <v>74</v>
      </c>
      <c r="L429" s="120" t="s">
        <v>74</v>
      </c>
      <c r="M429" s="144">
        <v>0</v>
      </c>
      <c r="N429" s="108" t="s">
        <v>74</v>
      </c>
      <c r="O429" s="67"/>
    </row>
    <row r="430" spans="1:15" s="9" customFormat="1" ht="15" customHeight="1">
      <c r="A430" s="182" t="s">
        <v>165</v>
      </c>
      <c r="B430" s="147">
        <v>150</v>
      </c>
      <c r="C430" s="147">
        <v>150</v>
      </c>
      <c r="D430" s="147">
        <v>901000000</v>
      </c>
      <c r="E430" s="147"/>
      <c r="F430" s="147">
        <v>150</v>
      </c>
      <c r="G430" s="151"/>
      <c r="H430" s="150">
        <f aca="true" t="shared" si="47" ref="H430:H438">J430+K430</f>
        <v>906467.97</v>
      </c>
      <c r="I430" s="144" t="s">
        <v>74</v>
      </c>
      <c r="J430" s="162">
        <f>SUM(J431:J438)</f>
        <v>906467.97</v>
      </c>
      <c r="K430" s="120">
        <f>K431</f>
        <v>0</v>
      </c>
      <c r="L430" s="120" t="s">
        <v>74</v>
      </c>
      <c r="M430" s="144" t="s">
        <v>74</v>
      </c>
      <c r="N430" s="108" t="s">
        <v>74</v>
      </c>
      <c r="O430" s="67"/>
    </row>
    <row r="431" spans="1:15" s="9" customFormat="1" ht="30.75" customHeight="1">
      <c r="A431" s="182" t="s">
        <v>497</v>
      </c>
      <c r="B431" s="147"/>
      <c r="C431" s="147">
        <v>152</v>
      </c>
      <c r="D431" s="147">
        <v>901480000</v>
      </c>
      <c r="E431" s="147"/>
      <c r="F431" s="147">
        <v>152</v>
      </c>
      <c r="G431" s="151" t="s">
        <v>533</v>
      </c>
      <c r="H431" s="150">
        <f t="shared" si="47"/>
        <v>364383</v>
      </c>
      <c r="I431" s="144">
        <v>0</v>
      </c>
      <c r="J431" s="153">
        <v>364383</v>
      </c>
      <c r="K431" s="122">
        <v>0</v>
      </c>
      <c r="L431" s="120" t="s">
        <v>74</v>
      </c>
      <c r="M431" s="144" t="s">
        <v>74</v>
      </c>
      <c r="N431" s="108" t="s">
        <v>74</v>
      </c>
      <c r="O431" s="67"/>
    </row>
    <row r="432" spans="1:15" s="9" customFormat="1" ht="33" customHeight="1">
      <c r="A432" s="182" t="s">
        <v>234</v>
      </c>
      <c r="B432" s="147"/>
      <c r="C432" s="147">
        <v>152</v>
      </c>
      <c r="D432" s="147">
        <v>901160000</v>
      </c>
      <c r="E432" s="147"/>
      <c r="F432" s="147">
        <v>152</v>
      </c>
      <c r="G432" s="151" t="s">
        <v>533</v>
      </c>
      <c r="H432" s="150">
        <f t="shared" si="47"/>
        <v>129583</v>
      </c>
      <c r="I432" s="144">
        <v>0</v>
      </c>
      <c r="J432" s="153">
        <v>129583</v>
      </c>
      <c r="K432" s="122">
        <v>0</v>
      </c>
      <c r="L432" s="120" t="s">
        <v>74</v>
      </c>
      <c r="M432" s="144" t="s">
        <v>74</v>
      </c>
      <c r="N432" s="108" t="s">
        <v>74</v>
      </c>
      <c r="O432" s="67"/>
    </row>
    <row r="433" spans="1:15" s="40" customFormat="1" ht="15" customHeight="1">
      <c r="A433" s="182" t="s">
        <v>498</v>
      </c>
      <c r="B433" s="147"/>
      <c r="C433" s="147">
        <v>152</v>
      </c>
      <c r="D433" s="147">
        <v>901830000</v>
      </c>
      <c r="E433" s="147"/>
      <c r="F433" s="147">
        <v>152</v>
      </c>
      <c r="G433" s="151" t="s">
        <v>533</v>
      </c>
      <c r="H433" s="150">
        <f t="shared" si="47"/>
        <v>68595.97</v>
      </c>
      <c r="I433" s="144">
        <v>0</v>
      </c>
      <c r="J433" s="153">
        <v>68595.97</v>
      </c>
      <c r="K433" s="122">
        <v>0</v>
      </c>
      <c r="L433" s="120" t="s">
        <v>74</v>
      </c>
      <c r="M433" s="144" t="s">
        <v>74</v>
      </c>
      <c r="N433" s="108" t="s">
        <v>74</v>
      </c>
      <c r="O433" s="68"/>
    </row>
    <row r="434" spans="1:15" s="40" customFormat="1" ht="27.75" customHeight="1">
      <c r="A434" s="182" t="s">
        <v>496</v>
      </c>
      <c r="B434" s="147"/>
      <c r="C434" s="147">
        <v>152</v>
      </c>
      <c r="D434" s="147">
        <v>901140000</v>
      </c>
      <c r="E434" s="147"/>
      <c r="F434" s="147">
        <v>152</v>
      </c>
      <c r="G434" s="151" t="s">
        <v>533</v>
      </c>
      <c r="H434" s="150">
        <f t="shared" si="47"/>
        <v>56596</v>
      </c>
      <c r="I434" s="144">
        <v>0</v>
      </c>
      <c r="J434" s="153">
        <v>56596</v>
      </c>
      <c r="K434" s="122">
        <v>0</v>
      </c>
      <c r="L434" s="120" t="s">
        <v>74</v>
      </c>
      <c r="M434" s="144" t="s">
        <v>74</v>
      </c>
      <c r="N434" s="108" t="s">
        <v>74</v>
      </c>
      <c r="O434" s="68"/>
    </row>
    <row r="435" spans="1:15" s="40" customFormat="1" ht="30.75" customHeight="1">
      <c r="A435" s="182" t="s">
        <v>499</v>
      </c>
      <c r="B435" s="147"/>
      <c r="C435" s="147">
        <v>152</v>
      </c>
      <c r="D435" s="147">
        <v>901140000</v>
      </c>
      <c r="E435" s="147"/>
      <c r="F435" s="147">
        <v>152</v>
      </c>
      <c r="G435" s="151" t="s">
        <v>533</v>
      </c>
      <c r="H435" s="150">
        <f t="shared" si="47"/>
        <v>13862</v>
      </c>
      <c r="I435" s="144">
        <v>0</v>
      </c>
      <c r="J435" s="153">
        <v>13862</v>
      </c>
      <c r="K435" s="122">
        <v>0</v>
      </c>
      <c r="L435" s="120" t="s">
        <v>74</v>
      </c>
      <c r="M435" s="144" t="s">
        <v>74</v>
      </c>
      <c r="N435" s="108" t="s">
        <v>74</v>
      </c>
      <c r="O435" s="68"/>
    </row>
    <row r="436" spans="1:15" s="40" customFormat="1" ht="30" customHeight="1">
      <c r="A436" s="182" t="s">
        <v>500</v>
      </c>
      <c r="B436" s="147"/>
      <c r="C436" s="147">
        <v>152</v>
      </c>
      <c r="D436" s="147">
        <v>901150000</v>
      </c>
      <c r="E436" s="147"/>
      <c r="F436" s="147">
        <v>152</v>
      </c>
      <c r="G436" s="151" t="s">
        <v>533</v>
      </c>
      <c r="H436" s="150">
        <f t="shared" si="47"/>
        <v>67915</v>
      </c>
      <c r="I436" s="144">
        <v>0</v>
      </c>
      <c r="J436" s="153">
        <v>67915</v>
      </c>
      <c r="K436" s="122">
        <v>0</v>
      </c>
      <c r="L436" s="120" t="s">
        <v>74</v>
      </c>
      <c r="M436" s="144" t="s">
        <v>74</v>
      </c>
      <c r="N436" s="108" t="s">
        <v>74</v>
      </c>
      <c r="O436" s="68"/>
    </row>
    <row r="437" spans="1:15" s="93" customFormat="1" ht="40.5" customHeight="1">
      <c r="A437" s="182" t="s">
        <v>239</v>
      </c>
      <c r="B437" s="147"/>
      <c r="C437" s="147">
        <v>152</v>
      </c>
      <c r="D437" s="163">
        <v>901210000</v>
      </c>
      <c r="E437" s="147"/>
      <c r="F437" s="147">
        <v>152</v>
      </c>
      <c r="G437" s="149" t="s">
        <v>535</v>
      </c>
      <c r="H437" s="150">
        <f t="shared" si="47"/>
        <v>105533</v>
      </c>
      <c r="I437" s="144">
        <v>0</v>
      </c>
      <c r="J437" s="153">
        <v>105533</v>
      </c>
      <c r="K437" s="122">
        <v>0</v>
      </c>
      <c r="L437" s="120" t="s">
        <v>74</v>
      </c>
      <c r="M437" s="144" t="s">
        <v>74</v>
      </c>
      <c r="N437" s="108" t="s">
        <v>74</v>
      </c>
      <c r="O437" s="92"/>
    </row>
    <row r="438" spans="1:15" s="40" customFormat="1" ht="42" customHeight="1">
      <c r="A438" s="182" t="s">
        <v>502</v>
      </c>
      <c r="B438" s="147"/>
      <c r="C438" s="147">
        <v>152</v>
      </c>
      <c r="D438" s="147">
        <v>901480000</v>
      </c>
      <c r="E438" s="147"/>
      <c r="F438" s="147">
        <v>152</v>
      </c>
      <c r="G438" s="151" t="s">
        <v>533</v>
      </c>
      <c r="H438" s="150">
        <f t="shared" si="47"/>
        <v>100000</v>
      </c>
      <c r="I438" s="144">
        <v>0</v>
      </c>
      <c r="J438" s="153">
        <v>100000</v>
      </c>
      <c r="K438" s="122">
        <v>0</v>
      </c>
      <c r="L438" s="120" t="s">
        <v>74</v>
      </c>
      <c r="M438" s="144" t="s">
        <v>74</v>
      </c>
      <c r="N438" s="108" t="s">
        <v>74</v>
      </c>
      <c r="O438" s="68"/>
    </row>
    <row r="439" spans="1:15" s="40" customFormat="1" ht="15" customHeight="1">
      <c r="A439" s="182" t="s">
        <v>208</v>
      </c>
      <c r="B439" s="147">
        <v>160</v>
      </c>
      <c r="C439" s="147">
        <v>180</v>
      </c>
      <c r="D439" s="148" t="s">
        <v>536</v>
      </c>
      <c r="E439" s="147"/>
      <c r="F439" s="147">
        <v>180</v>
      </c>
      <c r="G439" s="149" t="s">
        <v>361</v>
      </c>
      <c r="H439" s="150">
        <f aca="true" t="shared" si="48" ref="H439:H445">M439</f>
        <v>0</v>
      </c>
      <c r="I439" s="147" t="s">
        <v>74</v>
      </c>
      <c r="J439" s="155" t="s">
        <v>74</v>
      </c>
      <c r="K439" s="128" t="s">
        <v>74</v>
      </c>
      <c r="L439" s="128" t="s">
        <v>74</v>
      </c>
      <c r="M439" s="150">
        <f>M440+M441</f>
        <v>0</v>
      </c>
      <c r="N439" s="135">
        <f>N440+N441</f>
        <v>0</v>
      </c>
      <c r="O439" s="68"/>
    </row>
    <row r="440" spans="1:15" s="40" customFormat="1" ht="15" customHeight="1">
      <c r="A440" s="186" t="s">
        <v>131</v>
      </c>
      <c r="B440" s="147"/>
      <c r="C440" s="147">
        <v>189</v>
      </c>
      <c r="D440" s="148" t="s">
        <v>536</v>
      </c>
      <c r="E440" s="147"/>
      <c r="F440" s="147">
        <v>189</v>
      </c>
      <c r="G440" s="149" t="s">
        <v>361</v>
      </c>
      <c r="H440" s="150">
        <f t="shared" si="48"/>
        <v>0</v>
      </c>
      <c r="I440" s="150">
        <v>0</v>
      </c>
      <c r="J440" s="150">
        <v>0</v>
      </c>
      <c r="K440" s="125">
        <v>0</v>
      </c>
      <c r="L440" s="127">
        <v>0</v>
      </c>
      <c r="M440" s="150">
        <v>0</v>
      </c>
      <c r="N440" s="135">
        <v>0</v>
      </c>
      <c r="O440" s="68"/>
    </row>
    <row r="441" spans="1:15" s="40" customFormat="1" ht="15" customHeight="1">
      <c r="A441" s="186" t="s">
        <v>132</v>
      </c>
      <c r="B441" s="147"/>
      <c r="C441" s="147">
        <v>189</v>
      </c>
      <c r="D441" s="148" t="s">
        <v>536</v>
      </c>
      <c r="E441" s="147"/>
      <c r="F441" s="147">
        <v>189</v>
      </c>
      <c r="G441" s="149" t="s">
        <v>361</v>
      </c>
      <c r="H441" s="150">
        <f t="shared" si="48"/>
        <v>0</v>
      </c>
      <c r="I441" s="150">
        <v>0</v>
      </c>
      <c r="J441" s="150">
        <v>0</v>
      </c>
      <c r="K441" s="125">
        <v>0</v>
      </c>
      <c r="L441" s="127">
        <v>0</v>
      </c>
      <c r="M441" s="150">
        <v>0</v>
      </c>
      <c r="N441" s="135">
        <v>0</v>
      </c>
      <c r="O441" s="68"/>
    </row>
    <row r="442" spans="1:15" s="40" customFormat="1" ht="15" customHeight="1">
      <c r="A442" s="182" t="s">
        <v>209</v>
      </c>
      <c r="B442" s="147">
        <v>180</v>
      </c>
      <c r="C442" s="147">
        <v>400</v>
      </c>
      <c r="D442" s="148" t="s">
        <v>536</v>
      </c>
      <c r="E442" s="147" t="s">
        <v>74</v>
      </c>
      <c r="F442" s="147">
        <v>400</v>
      </c>
      <c r="G442" s="149" t="s">
        <v>361</v>
      </c>
      <c r="H442" s="150">
        <f t="shared" si="48"/>
        <v>0</v>
      </c>
      <c r="I442" s="147" t="s">
        <v>74</v>
      </c>
      <c r="J442" s="155" t="s">
        <v>74</v>
      </c>
      <c r="K442" s="128" t="s">
        <v>74</v>
      </c>
      <c r="L442" s="128" t="s">
        <v>74</v>
      </c>
      <c r="M442" s="150">
        <f>M443+M444+M445+M447+M446</f>
        <v>0</v>
      </c>
      <c r="N442" s="43" t="s">
        <v>74</v>
      </c>
      <c r="O442" s="68"/>
    </row>
    <row r="443" spans="1:15" s="40" customFormat="1" ht="15" customHeight="1">
      <c r="A443" s="187" t="s">
        <v>372</v>
      </c>
      <c r="B443" s="147"/>
      <c r="C443" s="147">
        <v>410</v>
      </c>
      <c r="D443" s="148" t="s">
        <v>536</v>
      </c>
      <c r="E443" s="147"/>
      <c r="F443" s="147">
        <v>410</v>
      </c>
      <c r="G443" s="149" t="s">
        <v>361</v>
      </c>
      <c r="H443" s="150">
        <f t="shared" si="48"/>
        <v>0</v>
      </c>
      <c r="I443" s="150">
        <v>0</v>
      </c>
      <c r="J443" s="150">
        <v>0</v>
      </c>
      <c r="K443" s="125">
        <v>0</v>
      </c>
      <c r="L443" s="127">
        <v>0</v>
      </c>
      <c r="M443" s="150">
        <v>0</v>
      </c>
      <c r="N443" s="135">
        <v>0</v>
      </c>
      <c r="O443" s="68"/>
    </row>
    <row r="444" spans="1:15" s="9" customFormat="1" ht="15" customHeight="1">
      <c r="A444" s="187" t="s">
        <v>373</v>
      </c>
      <c r="B444" s="147"/>
      <c r="C444" s="147">
        <v>420</v>
      </c>
      <c r="D444" s="148" t="s">
        <v>536</v>
      </c>
      <c r="E444" s="147"/>
      <c r="F444" s="147">
        <v>420</v>
      </c>
      <c r="G444" s="149" t="s">
        <v>361</v>
      </c>
      <c r="H444" s="150">
        <f t="shared" si="48"/>
        <v>0</v>
      </c>
      <c r="I444" s="150">
        <v>0</v>
      </c>
      <c r="J444" s="150">
        <v>0</v>
      </c>
      <c r="K444" s="125">
        <v>0</v>
      </c>
      <c r="L444" s="127">
        <v>0</v>
      </c>
      <c r="M444" s="150">
        <v>0</v>
      </c>
      <c r="N444" s="135">
        <v>0</v>
      </c>
      <c r="O444" s="67"/>
    </row>
    <row r="445" spans="1:15" s="9" customFormat="1" ht="15" customHeight="1">
      <c r="A445" s="187" t="s">
        <v>374</v>
      </c>
      <c r="B445" s="147"/>
      <c r="C445" s="147">
        <v>430</v>
      </c>
      <c r="D445" s="148" t="s">
        <v>536</v>
      </c>
      <c r="E445" s="147"/>
      <c r="F445" s="147">
        <v>430</v>
      </c>
      <c r="G445" s="149" t="s">
        <v>361</v>
      </c>
      <c r="H445" s="150">
        <f t="shared" si="48"/>
        <v>0</v>
      </c>
      <c r="I445" s="150">
        <v>0</v>
      </c>
      <c r="J445" s="150">
        <v>0</v>
      </c>
      <c r="K445" s="125">
        <v>0</v>
      </c>
      <c r="L445" s="127">
        <v>0</v>
      </c>
      <c r="M445" s="150">
        <v>0</v>
      </c>
      <c r="N445" s="135">
        <v>0</v>
      </c>
      <c r="O445" s="67"/>
    </row>
    <row r="446" spans="1:15" s="9" customFormat="1" ht="15" customHeight="1">
      <c r="A446" s="187" t="s">
        <v>424</v>
      </c>
      <c r="B446" s="147"/>
      <c r="C446" s="147">
        <v>440</v>
      </c>
      <c r="D446" s="148" t="s">
        <v>536</v>
      </c>
      <c r="E446" s="147"/>
      <c r="F446" s="147">
        <v>440</v>
      </c>
      <c r="G446" s="149" t="s">
        <v>361</v>
      </c>
      <c r="H446" s="150">
        <f>M446</f>
        <v>0</v>
      </c>
      <c r="I446" s="150">
        <v>0</v>
      </c>
      <c r="J446" s="150">
        <v>0</v>
      </c>
      <c r="K446" s="125">
        <v>0</v>
      </c>
      <c r="L446" s="127">
        <v>0</v>
      </c>
      <c r="M446" s="150">
        <v>0</v>
      </c>
      <c r="N446" s="135">
        <v>0</v>
      </c>
      <c r="O446" s="67"/>
    </row>
    <row r="447" spans="1:15" s="40" customFormat="1" ht="15" customHeight="1">
      <c r="A447" s="187" t="s">
        <v>375</v>
      </c>
      <c r="B447" s="155"/>
      <c r="C447" s="155">
        <v>450</v>
      </c>
      <c r="D447" s="148" t="s">
        <v>536</v>
      </c>
      <c r="E447" s="155"/>
      <c r="F447" s="155">
        <v>450</v>
      </c>
      <c r="G447" s="156" t="s">
        <v>361</v>
      </c>
      <c r="H447" s="150">
        <f>M447</f>
        <v>0</v>
      </c>
      <c r="I447" s="150">
        <v>0</v>
      </c>
      <c r="J447" s="150">
        <v>0</v>
      </c>
      <c r="K447" s="125">
        <v>0</v>
      </c>
      <c r="L447" s="127">
        <v>0</v>
      </c>
      <c r="M447" s="150">
        <v>0</v>
      </c>
      <c r="N447" s="135">
        <v>0</v>
      </c>
      <c r="O447" s="68"/>
    </row>
    <row r="448" spans="1:15" s="40" customFormat="1" ht="15" customHeight="1">
      <c r="A448" s="188" t="s">
        <v>44</v>
      </c>
      <c r="B448" s="164">
        <v>200</v>
      </c>
      <c r="C448" s="164"/>
      <c r="D448" s="164"/>
      <c r="E448" s="164"/>
      <c r="F448" s="165"/>
      <c r="G448" s="165"/>
      <c r="H448" s="166">
        <f>SUM(H450+H470+H480+H499)</f>
        <v>25309232.869999997</v>
      </c>
      <c r="I448" s="166">
        <f>SUM(I450+I480+I499)</f>
        <v>17642764.9</v>
      </c>
      <c r="J448" s="166">
        <f>SUM(J450+J470)</f>
        <v>906467.97</v>
      </c>
      <c r="K448" s="131">
        <f>K450+K484+K491+K504+K505+K509</f>
        <v>0</v>
      </c>
      <c r="L448" s="131">
        <f>L450+L484+L491+L504+L505+L509</f>
        <v>0</v>
      </c>
      <c r="M448" s="166">
        <f>SUM(M450+M480+M499)</f>
        <v>6760000</v>
      </c>
      <c r="N448" s="137">
        <f>N450+N484+N491+N504+N505+N509</f>
        <v>0</v>
      </c>
      <c r="O448" s="68"/>
    </row>
    <row r="449" spans="1:15" s="40" customFormat="1" ht="15" customHeight="1">
      <c r="A449" s="189" t="s">
        <v>4</v>
      </c>
      <c r="B449" s="167"/>
      <c r="C449" s="167"/>
      <c r="D449" s="167"/>
      <c r="E449" s="167"/>
      <c r="F449" s="167"/>
      <c r="G449" s="168"/>
      <c r="H449" s="153"/>
      <c r="I449" s="153"/>
      <c r="J449" s="153"/>
      <c r="K449" s="123"/>
      <c r="L449" s="123"/>
      <c r="M449" s="171"/>
      <c r="N449" s="138"/>
      <c r="O449" s="68"/>
    </row>
    <row r="450" spans="1:15" s="40" customFormat="1" ht="15" customHeight="1">
      <c r="A450" s="189" t="s">
        <v>294</v>
      </c>
      <c r="B450" s="167">
        <v>210</v>
      </c>
      <c r="C450" s="167"/>
      <c r="D450" s="167"/>
      <c r="E450" s="167"/>
      <c r="F450" s="167"/>
      <c r="G450" s="168"/>
      <c r="H450" s="153">
        <f>H452</f>
        <v>15230884.129999999</v>
      </c>
      <c r="I450" s="153">
        <f aca="true" t="shared" si="49" ref="I450:N450">I452</f>
        <v>12969075.559999999</v>
      </c>
      <c r="J450" s="153">
        <f t="shared" si="49"/>
        <v>662561.97</v>
      </c>
      <c r="K450" s="129">
        <f t="shared" si="49"/>
        <v>0</v>
      </c>
      <c r="L450" s="129">
        <f t="shared" si="49"/>
        <v>0</v>
      </c>
      <c r="M450" s="153">
        <f t="shared" si="49"/>
        <v>1599246.5999999999</v>
      </c>
      <c r="N450" s="139">
        <f t="shared" si="49"/>
        <v>0</v>
      </c>
      <c r="O450" s="68"/>
    </row>
    <row r="451" spans="1:15" s="40" customFormat="1" ht="15" customHeight="1">
      <c r="A451" s="190" t="s">
        <v>3</v>
      </c>
      <c r="B451" s="155"/>
      <c r="C451" s="155"/>
      <c r="D451" s="155"/>
      <c r="E451" s="155"/>
      <c r="F451" s="155"/>
      <c r="G451" s="161"/>
      <c r="H451" s="150"/>
      <c r="I451" s="153"/>
      <c r="J451" s="153"/>
      <c r="K451" s="123"/>
      <c r="L451" s="123"/>
      <c r="M451" s="171"/>
      <c r="N451" s="138"/>
      <c r="O451" s="68"/>
    </row>
    <row r="452" spans="1:15" s="40" customFormat="1" ht="15" customHeight="1">
      <c r="A452" s="190" t="s">
        <v>295</v>
      </c>
      <c r="B452" s="155">
        <v>211</v>
      </c>
      <c r="C452" s="155"/>
      <c r="D452" s="155"/>
      <c r="E452" s="155"/>
      <c r="F452" s="155"/>
      <c r="G452" s="161"/>
      <c r="H452" s="153">
        <f>SUM(H454:H469)</f>
        <v>15230884.129999999</v>
      </c>
      <c r="I452" s="153">
        <f>SUM(I454:I469)</f>
        <v>12969075.559999999</v>
      </c>
      <c r="J452" s="153">
        <f>SUM(J455:J469)</f>
        <v>662561.97</v>
      </c>
      <c r="K452" s="129">
        <f>K456+K460+K462+K466</f>
        <v>0</v>
      </c>
      <c r="L452" s="129">
        <f>L456+L460+L462+L466</f>
        <v>0</v>
      </c>
      <c r="M452" s="153">
        <f>SUM(M455:M469)</f>
        <v>1599246.5999999999</v>
      </c>
      <c r="N452" s="139">
        <f>N456+N460+N462+N466</f>
        <v>0</v>
      </c>
      <c r="O452" s="68"/>
    </row>
    <row r="453" spans="1:15" s="40" customFormat="1" ht="15" customHeight="1">
      <c r="A453" s="190" t="s">
        <v>4</v>
      </c>
      <c r="B453" s="155"/>
      <c r="C453" s="155"/>
      <c r="D453" s="155"/>
      <c r="E453" s="155"/>
      <c r="F453" s="155"/>
      <c r="G453" s="161"/>
      <c r="H453" s="150"/>
      <c r="I453" s="153"/>
      <c r="J453" s="153"/>
      <c r="K453" s="123"/>
      <c r="L453" s="123"/>
      <c r="M453" s="171"/>
      <c r="N453" s="138"/>
      <c r="O453" s="68"/>
    </row>
    <row r="454" spans="1:15" s="40" customFormat="1" ht="15" customHeight="1">
      <c r="A454" s="190" t="s">
        <v>296</v>
      </c>
      <c r="B454" s="155"/>
      <c r="C454" s="155">
        <v>211</v>
      </c>
      <c r="D454" s="147">
        <v>800000000</v>
      </c>
      <c r="E454" s="155">
        <v>111</v>
      </c>
      <c r="F454" s="155">
        <v>211</v>
      </c>
      <c r="G454" s="152" t="s">
        <v>538</v>
      </c>
      <c r="H454" s="150">
        <f aca="true" t="shared" si="50" ref="H454:H469">I454+J454+K454+L454+M454+N454</f>
        <v>8069263.48</v>
      </c>
      <c r="I454" s="153">
        <v>8069263.48</v>
      </c>
      <c r="J454" s="153">
        <v>0</v>
      </c>
      <c r="K454" s="123">
        <v>0</v>
      </c>
      <c r="L454" s="123">
        <v>0</v>
      </c>
      <c r="M454" s="171">
        <v>0</v>
      </c>
      <c r="N454" s="138">
        <v>0</v>
      </c>
      <c r="O454" s="68"/>
    </row>
    <row r="455" spans="1:15" s="40" customFormat="1" ht="15" customHeight="1">
      <c r="A455" s="190" t="s">
        <v>296</v>
      </c>
      <c r="B455" s="155"/>
      <c r="C455" s="155">
        <v>211</v>
      </c>
      <c r="D455" s="147">
        <v>800000000</v>
      </c>
      <c r="E455" s="155">
        <v>111</v>
      </c>
      <c r="F455" s="155">
        <v>211</v>
      </c>
      <c r="G455" s="152" t="s">
        <v>539</v>
      </c>
      <c r="H455" s="150">
        <f t="shared" si="50"/>
        <v>1890564.2</v>
      </c>
      <c r="I455" s="153">
        <v>1890564.2</v>
      </c>
      <c r="J455" s="153">
        <v>0</v>
      </c>
      <c r="K455" s="123">
        <v>0</v>
      </c>
      <c r="L455" s="123">
        <v>0</v>
      </c>
      <c r="M455" s="171">
        <v>0</v>
      </c>
      <c r="N455" s="138">
        <v>0</v>
      </c>
      <c r="O455" s="68"/>
    </row>
    <row r="456" spans="1:15" s="40" customFormat="1" ht="15" customHeight="1">
      <c r="A456" s="190" t="s">
        <v>296</v>
      </c>
      <c r="B456" s="155"/>
      <c r="C456" s="147">
        <v>211</v>
      </c>
      <c r="D456" s="148" t="s">
        <v>536</v>
      </c>
      <c r="E456" s="147">
        <v>111</v>
      </c>
      <c r="F456" s="147">
        <v>211</v>
      </c>
      <c r="G456" s="156" t="s">
        <v>545</v>
      </c>
      <c r="H456" s="150">
        <f t="shared" si="50"/>
        <v>1228299.91</v>
      </c>
      <c r="I456" s="153">
        <v>0</v>
      </c>
      <c r="J456" s="153">
        <v>0</v>
      </c>
      <c r="K456" s="123">
        <v>0</v>
      </c>
      <c r="L456" s="123">
        <v>0</v>
      </c>
      <c r="M456" s="171">
        <v>1228299.91</v>
      </c>
      <c r="N456" s="138">
        <v>0</v>
      </c>
      <c r="O456" s="68"/>
    </row>
    <row r="457" spans="1:15" s="40" customFormat="1" ht="15" customHeight="1">
      <c r="A457" s="190" t="s">
        <v>296</v>
      </c>
      <c r="B457" s="155"/>
      <c r="C457" s="155">
        <v>211</v>
      </c>
      <c r="D457" s="147">
        <v>901480000</v>
      </c>
      <c r="E457" s="155">
        <v>111</v>
      </c>
      <c r="F457" s="155">
        <v>211</v>
      </c>
      <c r="G457" s="151" t="s">
        <v>539</v>
      </c>
      <c r="H457" s="150">
        <f t="shared" si="50"/>
        <v>279864.68</v>
      </c>
      <c r="I457" s="153">
        <v>0</v>
      </c>
      <c r="J457" s="153">
        <v>279864.68</v>
      </c>
      <c r="K457" s="123">
        <v>0</v>
      </c>
      <c r="L457" s="123">
        <v>0</v>
      </c>
      <c r="M457" s="171">
        <v>0</v>
      </c>
      <c r="N457" s="138">
        <v>0</v>
      </c>
      <c r="O457" s="68"/>
    </row>
    <row r="458" spans="1:15" s="40" customFormat="1" ht="15" customHeight="1">
      <c r="A458" s="190" t="s">
        <v>296</v>
      </c>
      <c r="B458" s="155"/>
      <c r="C458" s="155">
        <v>211</v>
      </c>
      <c r="D458" s="147">
        <v>901160000</v>
      </c>
      <c r="E458" s="155">
        <v>111</v>
      </c>
      <c r="F458" s="155">
        <v>211</v>
      </c>
      <c r="G458" s="151" t="s">
        <v>539</v>
      </c>
      <c r="H458" s="150">
        <f t="shared" si="50"/>
        <v>99526.11</v>
      </c>
      <c r="I458" s="153">
        <v>0</v>
      </c>
      <c r="J458" s="153">
        <v>99526.11</v>
      </c>
      <c r="K458" s="123">
        <v>0</v>
      </c>
      <c r="L458" s="123">
        <v>0</v>
      </c>
      <c r="M458" s="171">
        <v>0</v>
      </c>
      <c r="N458" s="138">
        <v>0</v>
      </c>
      <c r="O458" s="68"/>
    </row>
    <row r="459" spans="1:15" s="40" customFormat="1" ht="15" customHeight="1">
      <c r="A459" s="190" t="s">
        <v>296</v>
      </c>
      <c r="B459" s="155"/>
      <c r="C459" s="155">
        <v>211</v>
      </c>
      <c r="D459" s="147">
        <v>901830000</v>
      </c>
      <c r="E459" s="155">
        <v>111</v>
      </c>
      <c r="F459" s="155">
        <v>211</v>
      </c>
      <c r="G459" s="151" t="s">
        <v>539</v>
      </c>
      <c r="H459" s="150">
        <f t="shared" si="50"/>
        <v>52685.08</v>
      </c>
      <c r="I459" s="153">
        <v>0</v>
      </c>
      <c r="J459" s="153">
        <v>52685.08</v>
      </c>
      <c r="K459" s="123">
        <v>0</v>
      </c>
      <c r="L459" s="123">
        <v>0</v>
      </c>
      <c r="M459" s="171">
        <v>0</v>
      </c>
      <c r="N459" s="138">
        <v>0</v>
      </c>
      <c r="O459" s="68"/>
    </row>
    <row r="460" spans="1:15" s="40" customFormat="1" ht="15" customHeight="1">
      <c r="A460" s="190" t="s">
        <v>297</v>
      </c>
      <c r="B460" s="155"/>
      <c r="C460" s="155">
        <v>211</v>
      </c>
      <c r="D460" s="155"/>
      <c r="E460" s="155">
        <v>111</v>
      </c>
      <c r="F460" s="155">
        <v>211</v>
      </c>
      <c r="G460" s="161"/>
      <c r="H460" s="150">
        <f t="shared" si="50"/>
        <v>0</v>
      </c>
      <c r="I460" s="153">
        <v>0</v>
      </c>
      <c r="J460" s="153">
        <v>0</v>
      </c>
      <c r="K460" s="123">
        <v>0</v>
      </c>
      <c r="L460" s="123">
        <v>0</v>
      </c>
      <c r="M460" s="171">
        <v>0</v>
      </c>
      <c r="N460" s="138">
        <v>0</v>
      </c>
      <c r="O460" s="68"/>
    </row>
    <row r="461" spans="1:15" s="40" customFormat="1" ht="52.5" customHeight="1">
      <c r="A461" s="190" t="s">
        <v>298</v>
      </c>
      <c r="B461" s="155"/>
      <c r="C461" s="147">
        <v>266</v>
      </c>
      <c r="D461" s="147">
        <v>800000000</v>
      </c>
      <c r="E461" s="147">
        <v>112</v>
      </c>
      <c r="F461" s="147">
        <v>266</v>
      </c>
      <c r="G461" s="152" t="s">
        <v>538</v>
      </c>
      <c r="H461" s="150">
        <f>I461+J461+K461+L461+M461+N461</f>
        <v>690</v>
      </c>
      <c r="I461" s="153">
        <v>690</v>
      </c>
      <c r="J461" s="153">
        <v>0</v>
      </c>
      <c r="K461" s="123">
        <v>0</v>
      </c>
      <c r="L461" s="123">
        <v>0</v>
      </c>
      <c r="M461" s="171">
        <v>0</v>
      </c>
      <c r="N461" s="138">
        <v>0</v>
      </c>
      <c r="O461" s="68"/>
    </row>
    <row r="462" spans="1:15" s="41" customFormat="1" ht="53.25" customHeight="1">
      <c r="A462" s="190" t="s">
        <v>298</v>
      </c>
      <c r="B462" s="155"/>
      <c r="C462" s="147">
        <v>266</v>
      </c>
      <c r="D462" s="147">
        <v>800000000</v>
      </c>
      <c r="E462" s="147">
        <v>112</v>
      </c>
      <c r="F462" s="147">
        <v>266</v>
      </c>
      <c r="G462" s="152" t="s">
        <v>539</v>
      </c>
      <c r="H462" s="150">
        <f t="shared" si="50"/>
        <v>690</v>
      </c>
      <c r="I462" s="153">
        <v>690</v>
      </c>
      <c r="J462" s="153">
        <v>0</v>
      </c>
      <c r="K462" s="123">
        <v>0</v>
      </c>
      <c r="L462" s="123">
        <v>0</v>
      </c>
      <c r="M462" s="171">
        <v>0</v>
      </c>
      <c r="N462" s="138">
        <v>0</v>
      </c>
      <c r="O462" s="70"/>
    </row>
    <row r="463" spans="1:15" s="41" customFormat="1" ht="25.5" customHeight="1">
      <c r="A463" s="190" t="s">
        <v>516</v>
      </c>
      <c r="B463" s="155"/>
      <c r="C463" s="147">
        <v>266</v>
      </c>
      <c r="D463" s="147">
        <v>901480000</v>
      </c>
      <c r="E463" s="147">
        <v>112</v>
      </c>
      <c r="F463" s="147">
        <v>266</v>
      </c>
      <c r="G463" s="151" t="s">
        <v>539</v>
      </c>
      <c r="H463" s="150">
        <f t="shared" si="50"/>
        <v>100000</v>
      </c>
      <c r="I463" s="153">
        <v>0</v>
      </c>
      <c r="J463" s="153">
        <v>100000</v>
      </c>
      <c r="K463" s="123">
        <v>0</v>
      </c>
      <c r="L463" s="123">
        <v>0</v>
      </c>
      <c r="M463" s="171">
        <v>0</v>
      </c>
      <c r="N463" s="138">
        <v>0</v>
      </c>
      <c r="O463" s="70"/>
    </row>
    <row r="464" spans="1:15" s="41" customFormat="1" ht="18" customHeight="1">
      <c r="A464" s="190" t="s">
        <v>299</v>
      </c>
      <c r="B464" s="155"/>
      <c r="C464" s="147">
        <v>213</v>
      </c>
      <c r="D464" s="147">
        <v>800000000</v>
      </c>
      <c r="E464" s="147">
        <v>119</v>
      </c>
      <c r="F464" s="147">
        <v>213</v>
      </c>
      <c r="G464" s="152" t="s">
        <v>539</v>
      </c>
      <c r="H464" s="150">
        <f>I464+J464+K464+L464+M464+N464</f>
        <v>2485956.18</v>
      </c>
      <c r="I464" s="153">
        <v>2485956.18</v>
      </c>
      <c r="J464" s="153">
        <v>0</v>
      </c>
      <c r="K464" s="123">
        <v>0</v>
      </c>
      <c r="L464" s="123">
        <v>0</v>
      </c>
      <c r="M464" s="171">
        <v>0</v>
      </c>
      <c r="N464" s="138">
        <v>0</v>
      </c>
      <c r="O464" s="70"/>
    </row>
    <row r="465" spans="1:15" s="40" customFormat="1" ht="13.5" customHeight="1">
      <c r="A465" s="190" t="s">
        <v>299</v>
      </c>
      <c r="B465" s="155"/>
      <c r="C465" s="155">
        <v>213</v>
      </c>
      <c r="D465" s="147">
        <v>800000000</v>
      </c>
      <c r="E465" s="155">
        <v>119</v>
      </c>
      <c r="F465" s="155">
        <v>213</v>
      </c>
      <c r="G465" s="152" t="s">
        <v>539</v>
      </c>
      <c r="H465" s="150">
        <f t="shared" si="50"/>
        <v>521911.7</v>
      </c>
      <c r="I465" s="153">
        <v>521911.7</v>
      </c>
      <c r="J465" s="153">
        <v>0</v>
      </c>
      <c r="K465" s="123">
        <v>0</v>
      </c>
      <c r="L465" s="123">
        <v>0</v>
      </c>
      <c r="M465" s="171">
        <v>0</v>
      </c>
      <c r="N465" s="138">
        <v>0</v>
      </c>
      <c r="O465" s="68"/>
    </row>
    <row r="466" spans="1:15" s="8" customFormat="1" ht="13.5" customHeight="1">
      <c r="A466" s="190" t="s">
        <v>299</v>
      </c>
      <c r="B466" s="155"/>
      <c r="C466" s="155">
        <v>213</v>
      </c>
      <c r="D466" s="148" t="s">
        <v>536</v>
      </c>
      <c r="E466" s="155">
        <v>119</v>
      </c>
      <c r="F466" s="155">
        <v>213</v>
      </c>
      <c r="G466" s="156" t="s">
        <v>545</v>
      </c>
      <c r="H466" s="150">
        <f t="shared" si="50"/>
        <v>370946.69</v>
      </c>
      <c r="I466" s="153">
        <v>0</v>
      </c>
      <c r="J466" s="153">
        <v>0</v>
      </c>
      <c r="K466" s="123">
        <v>0</v>
      </c>
      <c r="L466" s="123">
        <v>0</v>
      </c>
      <c r="M466" s="171">
        <v>370946.69</v>
      </c>
      <c r="N466" s="138">
        <v>0</v>
      </c>
      <c r="O466" s="66"/>
    </row>
    <row r="467" spans="1:15" s="8" customFormat="1" ht="13.5" customHeight="1">
      <c r="A467" s="190" t="s">
        <v>299</v>
      </c>
      <c r="B467" s="155"/>
      <c r="C467" s="147">
        <v>213</v>
      </c>
      <c r="D467" s="147">
        <v>901480000</v>
      </c>
      <c r="E467" s="147">
        <v>119</v>
      </c>
      <c r="F467" s="147">
        <v>213</v>
      </c>
      <c r="G467" s="151" t="s">
        <v>539</v>
      </c>
      <c r="H467" s="150">
        <f t="shared" si="50"/>
        <v>84518.32</v>
      </c>
      <c r="I467" s="153">
        <v>0</v>
      </c>
      <c r="J467" s="153">
        <v>84518.32</v>
      </c>
      <c r="K467" s="123">
        <v>0</v>
      </c>
      <c r="L467" s="123">
        <v>0</v>
      </c>
      <c r="M467" s="171">
        <v>0</v>
      </c>
      <c r="N467" s="138">
        <v>0</v>
      </c>
      <c r="O467" s="66"/>
    </row>
    <row r="468" spans="1:15" s="8" customFormat="1" ht="13.5" customHeight="1">
      <c r="A468" s="190" t="s">
        <v>299</v>
      </c>
      <c r="B468" s="155"/>
      <c r="C468" s="147">
        <v>213</v>
      </c>
      <c r="D468" s="147">
        <v>901160000</v>
      </c>
      <c r="E468" s="147">
        <v>119</v>
      </c>
      <c r="F468" s="147">
        <v>213</v>
      </c>
      <c r="G468" s="151" t="s">
        <v>539</v>
      </c>
      <c r="H468" s="150">
        <f t="shared" si="50"/>
        <v>30056.89</v>
      </c>
      <c r="I468" s="153">
        <v>0</v>
      </c>
      <c r="J468" s="153">
        <v>30056.89</v>
      </c>
      <c r="K468" s="123">
        <v>0</v>
      </c>
      <c r="L468" s="123">
        <v>0</v>
      </c>
      <c r="M468" s="171">
        <v>0</v>
      </c>
      <c r="N468" s="138">
        <v>0</v>
      </c>
      <c r="O468" s="66"/>
    </row>
    <row r="469" spans="1:15" s="8" customFormat="1" ht="13.5" customHeight="1">
      <c r="A469" s="190" t="s">
        <v>299</v>
      </c>
      <c r="B469" s="155"/>
      <c r="C469" s="147">
        <v>213</v>
      </c>
      <c r="D469" s="147">
        <v>901830000</v>
      </c>
      <c r="E469" s="147">
        <v>119</v>
      </c>
      <c r="F469" s="147">
        <v>213</v>
      </c>
      <c r="G469" s="151" t="s">
        <v>539</v>
      </c>
      <c r="H469" s="150">
        <f t="shared" si="50"/>
        <v>15910.89</v>
      </c>
      <c r="I469" s="153">
        <v>0</v>
      </c>
      <c r="J469" s="153">
        <v>15910.89</v>
      </c>
      <c r="K469" s="123">
        <v>0</v>
      </c>
      <c r="L469" s="123">
        <v>0</v>
      </c>
      <c r="M469" s="171">
        <v>0</v>
      </c>
      <c r="N469" s="138">
        <v>0</v>
      </c>
      <c r="O469" s="66"/>
    </row>
    <row r="470" spans="1:15" s="8" customFormat="1" ht="13.5" customHeight="1">
      <c r="A470" s="190" t="s">
        <v>397</v>
      </c>
      <c r="B470" s="155">
        <v>220</v>
      </c>
      <c r="C470" s="155"/>
      <c r="D470" s="155"/>
      <c r="E470" s="155"/>
      <c r="F470" s="155"/>
      <c r="G470" s="155"/>
      <c r="H470" s="170">
        <f>H472+H473+H477+H478+H479</f>
        <v>243906</v>
      </c>
      <c r="I470" s="171">
        <f aca="true" t="shared" si="51" ref="I470:N470">I472+I473+I477+I478+I479</f>
        <v>0</v>
      </c>
      <c r="J470" s="171">
        <f t="shared" si="51"/>
        <v>243906</v>
      </c>
      <c r="K470" s="123">
        <f t="shared" si="51"/>
        <v>0</v>
      </c>
      <c r="L470" s="123">
        <f t="shared" si="51"/>
        <v>0</v>
      </c>
      <c r="M470" s="171">
        <f t="shared" si="51"/>
        <v>0</v>
      </c>
      <c r="N470" s="138">
        <f t="shared" si="51"/>
        <v>0</v>
      </c>
      <c r="O470" s="66"/>
    </row>
    <row r="471" spans="1:15" s="8" customFormat="1" ht="13.5" customHeight="1">
      <c r="A471" s="190" t="s">
        <v>3</v>
      </c>
      <c r="B471" s="155"/>
      <c r="C471" s="155"/>
      <c r="D471" s="155"/>
      <c r="E471" s="155"/>
      <c r="F471" s="155"/>
      <c r="G471" s="161"/>
      <c r="H471" s="150"/>
      <c r="I471" s="153"/>
      <c r="J471" s="153"/>
      <c r="K471" s="123"/>
      <c r="L471" s="123"/>
      <c r="M471" s="171"/>
      <c r="N471" s="138"/>
      <c r="O471" s="66"/>
    </row>
    <row r="472" spans="1:15" s="8" customFormat="1" ht="35.25" customHeight="1">
      <c r="A472" s="191" t="s">
        <v>300</v>
      </c>
      <c r="B472" s="172"/>
      <c r="C472" s="173">
        <v>262</v>
      </c>
      <c r="D472" s="147">
        <v>901140000</v>
      </c>
      <c r="E472" s="174">
        <v>321</v>
      </c>
      <c r="F472" s="173">
        <v>262</v>
      </c>
      <c r="G472" s="151" t="s">
        <v>539</v>
      </c>
      <c r="H472" s="150">
        <f aca="true" t="shared" si="52" ref="H472:H479">I472+J472+K472+L472+M472+N472</f>
        <v>13862</v>
      </c>
      <c r="I472" s="153">
        <v>0</v>
      </c>
      <c r="J472" s="153">
        <v>13862</v>
      </c>
      <c r="K472" s="123">
        <v>0</v>
      </c>
      <c r="L472" s="123">
        <v>0</v>
      </c>
      <c r="M472" s="171">
        <v>0</v>
      </c>
      <c r="N472" s="138">
        <v>0</v>
      </c>
      <c r="O472" s="66"/>
    </row>
    <row r="473" spans="1:15" s="8" customFormat="1" ht="29.25" customHeight="1">
      <c r="A473" s="187" t="s">
        <v>39</v>
      </c>
      <c r="B473" s="155"/>
      <c r="C473" s="147">
        <v>263</v>
      </c>
      <c r="D473" s="147"/>
      <c r="E473" s="147">
        <v>323</v>
      </c>
      <c r="F473" s="147">
        <v>263</v>
      </c>
      <c r="G473" s="161"/>
      <c r="H473" s="150">
        <f t="shared" si="52"/>
        <v>230044</v>
      </c>
      <c r="I473" s="153">
        <v>0</v>
      </c>
      <c r="J473" s="153">
        <f>SUM(J474:J476)</f>
        <v>230044</v>
      </c>
      <c r="K473" s="123">
        <v>0</v>
      </c>
      <c r="L473" s="123">
        <v>0</v>
      </c>
      <c r="M473" s="171">
        <v>0</v>
      </c>
      <c r="N473" s="138">
        <v>0</v>
      </c>
      <c r="O473" s="66"/>
    </row>
    <row r="474" spans="1:15" s="8" customFormat="1" ht="24" customHeight="1">
      <c r="A474" s="182" t="s">
        <v>496</v>
      </c>
      <c r="B474" s="155"/>
      <c r="C474" s="147">
        <v>263</v>
      </c>
      <c r="D474" s="147">
        <v>901140000</v>
      </c>
      <c r="E474" s="147">
        <v>323</v>
      </c>
      <c r="F474" s="147">
        <v>263</v>
      </c>
      <c r="G474" s="151" t="s">
        <v>539</v>
      </c>
      <c r="H474" s="150">
        <f t="shared" si="52"/>
        <v>56596</v>
      </c>
      <c r="I474" s="153">
        <v>0</v>
      </c>
      <c r="J474" s="153">
        <v>56596</v>
      </c>
      <c r="K474" s="123">
        <v>0</v>
      </c>
      <c r="L474" s="123">
        <v>0</v>
      </c>
      <c r="M474" s="171">
        <v>0</v>
      </c>
      <c r="N474" s="138">
        <v>0</v>
      </c>
      <c r="O474" s="66"/>
    </row>
    <row r="475" spans="1:15" s="8" customFormat="1" ht="26.25" customHeight="1">
      <c r="A475" s="182" t="s">
        <v>500</v>
      </c>
      <c r="B475" s="155"/>
      <c r="C475" s="147">
        <v>263</v>
      </c>
      <c r="D475" s="147">
        <v>901150000</v>
      </c>
      <c r="E475" s="147">
        <v>323</v>
      </c>
      <c r="F475" s="147">
        <v>263</v>
      </c>
      <c r="G475" s="151" t="s">
        <v>539</v>
      </c>
      <c r="H475" s="150">
        <f t="shared" si="52"/>
        <v>67915</v>
      </c>
      <c r="I475" s="153">
        <v>0</v>
      </c>
      <c r="J475" s="153">
        <v>67915</v>
      </c>
      <c r="K475" s="123">
        <v>0</v>
      </c>
      <c r="L475" s="123">
        <v>0</v>
      </c>
      <c r="M475" s="171">
        <v>0</v>
      </c>
      <c r="N475" s="138">
        <v>0</v>
      </c>
      <c r="O475" s="66"/>
    </row>
    <row r="476" spans="1:15" s="8" customFormat="1" ht="39.75" customHeight="1">
      <c r="A476" s="182" t="s">
        <v>239</v>
      </c>
      <c r="B476" s="155"/>
      <c r="C476" s="147">
        <v>263</v>
      </c>
      <c r="D476" s="163">
        <v>901210000</v>
      </c>
      <c r="E476" s="147">
        <v>323</v>
      </c>
      <c r="F476" s="147">
        <v>263</v>
      </c>
      <c r="G476" s="149" t="s">
        <v>501</v>
      </c>
      <c r="H476" s="150">
        <f t="shared" si="52"/>
        <v>105533</v>
      </c>
      <c r="I476" s="153">
        <v>0</v>
      </c>
      <c r="J476" s="153">
        <v>105533</v>
      </c>
      <c r="K476" s="123">
        <v>0</v>
      </c>
      <c r="L476" s="123">
        <v>0</v>
      </c>
      <c r="M476" s="171">
        <v>0</v>
      </c>
      <c r="N476" s="138">
        <v>0</v>
      </c>
      <c r="O476" s="66"/>
    </row>
    <row r="477" spans="1:15" s="8" customFormat="1" ht="13.5" customHeight="1">
      <c r="A477" s="187" t="s">
        <v>301</v>
      </c>
      <c r="B477" s="155"/>
      <c r="C477" s="155"/>
      <c r="D477" s="155"/>
      <c r="E477" s="155"/>
      <c r="F477" s="155"/>
      <c r="G477" s="161"/>
      <c r="H477" s="150">
        <f t="shared" si="52"/>
        <v>0</v>
      </c>
      <c r="I477" s="153">
        <v>0</v>
      </c>
      <c r="J477" s="153">
        <v>0</v>
      </c>
      <c r="K477" s="123">
        <v>0</v>
      </c>
      <c r="L477" s="123">
        <v>0</v>
      </c>
      <c r="M477" s="171">
        <v>0</v>
      </c>
      <c r="N477" s="138">
        <v>0</v>
      </c>
      <c r="O477" s="66"/>
    </row>
    <row r="478" spans="1:15" s="8" customFormat="1" ht="13.5" customHeight="1">
      <c r="A478" s="187" t="s">
        <v>302</v>
      </c>
      <c r="B478" s="155"/>
      <c r="C478" s="155">
        <v>290</v>
      </c>
      <c r="D478" s="155"/>
      <c r="E478" s="155">
        <v>350</v>
      </c>
      <c r="F478" s="155">
        <v>290</v>
      </c>
      <c r="G478" s="161"/>
      <c r="H478" s="150">
        <f t="shared" si="52"/>
        <v>0</v>
      </c>
      <c r="I478" s="153">
        <v>0</v>
      </c>
      <c r="J478" s="153">
        <v>0</v>
      </c>
      <c r="K478" s="123">
        <v>0</v>
      </c>
      <c r="L478" s="123">
        <v>0</v>
      </c>
      <c r="M478" s="171">
        <v>0</v>
      </c>
      <c r="N478" s="138">
        <v>0</v>
      </c>
      <c r="O478" s="66"/>
    </row>
    <row r="479" spans="1:15" s="8" customFormat="1" ht="13.5" customHeight="1">
      <c r="A479" s="187" t="s">
        <v>303</v>
      </c>
      <c r="B479" s="155"/>
      <c r="C479" s="155"/>
      <c r="D479" s="155"/>
      <c r="E479" s="155"/>
      <c r="F479" s="155"/>
      <c r="G479" s="161"/>
      <c r="H479" s="150">
        <f t="shared" si="52"/>
        <v>0</v>
      </c>
      <c r="I479" s="153">
        <v>0</v>
      </c>
      <c r="J479" s="153">
        <v>0</v>
      </c>
      <c r="K479" s="123">
        <v>0</v>
      </c>
      <c r="L479" s="123">
        <v>0</v>
      </c>
      <c r="M479" s="171">
        <v>0</v>
      </c>
      <c r="N479" s="138">
        <v>0</v>
      </c>
      <c r="O479" s="66"/>
    </row>
    <row r="480" spans="1:15" s="8" customFormat="1" ht="13.5" customHeight="1">
      <c r="A480" s="187" t="s">
        <v>304</v>
      </c>
      <c r="B480" s="155">
        <v>230</v>
      </c>
      <c r="C480" s="155"/>
      <c r="D480" s="155"/>
      <c r="E480" s="155"/>
      <c r="F480" s="155"/>
      <c r="G480" s="156"/>
      <c r="H480" s="150">
        <f>SUM(H482:H483)</f>
        <v>1189202</v>
      </c>
      <c r="I480" s="150">
        <f aca="true" t="shared" si="53" ref="I480:N480">SUM(I482:I483)</f>
        <v>1082174</v>
      </c>
      <c r="J480" s="150">
        <f t="shared" si="53"/>
        <v>0</v>
      </c>
      <c r="K480" s="124">
        <f t="shared" si="53"/>
        <v>0</v>
      </c>
      <c r="L480" s="124">
        <f t="shared" si="53"/>
        <v>0</v>
      </c>
      <c r="M480" s="150">
        <f t="shared" si="53"/>
        <v>107028</v>
      </c>
      <c r="N480" s="135">
        <f t="shared" si="53"/>
        <v>0</v>
      </c>
      <c r="O480" s="66"/>
    </row>
    <row r="481" spans="1:15" s="8" customFormat="1" ht="13.5" customHeight="1">
      <c r="A481" s="190" t="s">
        <v>3</v>
      </c>
      <c r="B481" s="155"/>
      <c r="C481" s="155"/>
      <c r="D481" s="155"/>
      <c r="E481" s="155"/>
      <c r="F481" s="155"/>
      <c r="G481" s="161"/>
      <c r="H481" s="150"/>
      <c r="I481" s="153"/>
      <c r="J481" s="153"/>
      <c r="K481" s="129"/>
      <c r="L481" s="129"/>
      <c r="M481" s="153"/>
      <c r="N481" s="139"/>
      <c r="O481" s="66"/>
    </row>
    <row r="482" spans="1:15" s="8" customFormat="1" ht="13.5" customHeight="1">
      <c r="A482" s="190" t="s">
        <v>305</v>
      </c>
      <c r="B482" s="155"/>
      <c r="C482" s="155">
        <v>290</v>
      </c>
      <c r="D482" s="155"/>
      <c r="E482" s="155">
        <v>831</v>
      </c>
      <c r="F482" s="155">
        <v>290</v>
      </c>
      <c r="G482" s="161"/>
      <c r="H482" s="150">
        <f>I482+J482+K482+L482+M482+N482</f>
        <v>0</v>
      </c>
      <c r="I482" s="153">
        <v>0</v>
      </c>
      <c r="J482" s="153">
        <v>0</v>
      </c>
      <c r="K482" s="123">
        <v>0</v>
      </c>
      <c r="L482" s="123">
        <v>0</v>
      </c>
      <c r="M482" s="171">
        <v>0</v>
      </c>
      <c r="N482" s="138">
        <v>0</v>
      </c>
      <c r="O482" s="66"/>
    </row>
    <row r="483" spans="1:15" s="8" customFormat="1" ht="13.5" customHeight="1">
      <c r="A483" s="190" t="s">
        <v>306</v>
      </c>
      <c r="B483" s="155"/>
      <c r="C483" s="155">
        <v>290</v>
      </c>
      <c r="D483" s="155"/>
      <c r="E483" s="155">
        <v>850</v>
      </c>
      <c r="F483" s="155">
        <v>290</v>
      </c>
      <c r="G483" s="161"/>
      <c r="H483" s="150">
        <f>SUM(H485:H486)</f>
        <v>1189202</v>
      </c>
      <c r="I483" s="150">
        <f aca="true" t="shared" si="54" ref="I483:N483">SUM(I485:I486)</f>
        <v>1082174</v>
      </c>
      <c r="J483" s="150">
        <f t="shared" si="54"/>
        <v>0</v>
      </c>
      <c r="K483" s="124">
        <f t="shared" si="54"/>
        <v>0</v>
      </c>
      <c r="L483" s="124">
        <f t="shared" si="54"/>
        <v>0</v>
      </c>
      <c r="M483" s="150">
        <f t="shared" si="54"/>
        <v>107028</v>
      </c>
      <c r="N483" s="135">
        <f t="shared" si="54"/>
        <v>0</v>
      </c>
      <c r="O483" s="66"/>
    </row>
    <row r="484" spans="1:15" s="8" customFormat="1" ht="13.5" customHeight="1">
      <c r="A484" s="190" t="s">
        <v>4</v>
      </c>
      <c r="B484" s="155"/>
      <c r="C484" s="147"/>
      <c r="D484" s="148"/>
      <c r="E484" s="147"/>
      <c r="F484" s="147"/>
      <c r="G484" s="149"/>
      <c r="H484" s="150"/>
      <c r="I484" s="153"/>
      <c r="J484" s="153"/>
      <c r="K484" s="129"/>
      <c r="L484" s="129"/>
      <c r="M484" s="153"/>
      <c r="N484" s="139"/>
      <c r="O484" s="66"/>
    </row>
    <row r="485" spans="1:15" s="8" customFormat="1" ht="26.25" customHeight="1">
      <c r="A485" s="190" t="s">
        <v>307</v>
      </c>
      <c r="B485" s="155"/>
      <c r="C485" s="147">
        <v>291</v>
      </c>
      <c r="D485" s="147">
        <v>800000000</v>
      </c>
      <c r="E485" s="147">
        <v>851</v>
      </c>
      <c r="F485" s="147">
        <v>291</v>
      </c>
      <c r="G485" s="149" t="s">
        <v>503</v>
      </c>
      <c r="H485" s="150">
        <f>SUM(I485:N485)</f>
        <v>1082174</v>
      </c>
      <c r="I485" s="153">
        <v>1082174</v>
      </c>
      <c r="J485" s="153">
        <v>0</v>
      </c>
      <c r="K485" s="129">
        <v>0</v>
      </c>
      <c r="L485" s="129">
        <v>0</v>
      </c>
      <c r="M485" s="153">
        <v>0</v>
      </c>
      <c r="N485" s="139">
        <v>0</v>
      </c>
      <c r="O485" s="66"/>
    </row>
    <row r="486" spans="1:15" s="8" customFormat="1" ht="26.25" customHeight="1">
      <c r="A486" s="190" t="s">
        <v>307</v>
      </c>
      <c r="B486" s="155"/>
      <c r="C486" s="147">
        <v>291</v>
      </c>
      <c r="D486" s="148" t="s">
        <v>536</v>
      </c>
      <c r="E486" s="147">
        <v>851</v>
      </c>
      <c r="F486" s="147">
        <v>291</v>
      </c>
      <c r="G486" s="149" t="s">
        <v>545</v>
      </c>
      <c r="H486" s="150">
        <f>I486+J486+K486+L486+M486+N486</f>
        <v>107028</v>
      </c>
      <c r="I486" s="153">
        <v>0</v>
      </c>
      <c r="J486" s="153">
        <v>0</v>
      </c>
      <c r="K486" s="123">
        <v>0</v>
      </c>
      <c r="L486" s="123">
        <v>0</v>
      </c>
      <c r="M486" s="171">
        <v>107028</v>
      </c>
      <c r="N486" s="138">
        <v>0</v>
      </c>
      <c r="O486" s="66"/>
    </row>
    <row r="487" spans="1:15" s="8" customFormat="1" ht="13.5" customHeight="1">
      <c r="A487" s="190" t="s">
        <v>355</v>
      </c>
      <c r="B487" s="155"/>
      <c r="C487" s="155">
        <v>291</v>
      </c>
      <c r="D487" s="155"/>
      <c r="E487" s="155">
        <v>852</v>
      </c>
      <c r="F487" s="155">
        <v>291</v>
      </c>
      <c r="G487" s="161"/>
      <c r="H487" s="150">
        <f aca="true" t="shared" si="55" ref="H487:H494">I487+J487+K487+L487+M487+N487</f>
        <v>0</v>
      </c>
      <c r="I487" s="153">
        <v>0</v>
      </c>
      <c r="J487" s="153">
        <v>0</v>
      </c>
      <c r="K487" s="123">
        <v>0</v>
      </c>
      <c r="L487" s="123">
        <v>0</v>
      </c>
      <c r="M487" s="171">
        <v>0</v>
      </c>
      <c r="N487" s="138">
        <v>0</v>
      </c>
      <c r="O487" s="66"/>
    </row>
    <row r="488" spans="1:15" s="8" customFormat="1" ht="13.5" customHeight="1">
      <c r="A488" s="190" t="s">
        <v>308</v>
      </c>
      <c r="B488" s="155"/>
      <c r="C488" s="155">
        <v>291</v>
      </c>
      <c r="D488" s="155"/>
      <c r="E488" s="155">
        <v>853</v>
      </c>
      <c r="F488" s="155">
        <v>291</v>
      </c>
      <c r="G488" s="161"/>
      <c r="H488" s="150">
        <f t="shared" si="55"/>
        <v>0</v>
      </c>
      <c r="I488" s="153">
        <v>0</v>
      </c>
      <c r="J488" s="153">
        <v>0</v>
      </c>
      <c r="K488" s="123">
        <v>0</v>
      </c>
      <c r="L488" s="123">
        <v>0</v>
      </c>
      <c r="M488" s="171">
        <v>0</v>
      </c>
      <c r="N488" s="138">
        <v>0</v>
      </c>
      <c r="O488" s="66"/>
    </row>
    <row r="489" spans="1:15" s="8" customFormat="1" ht="26.25" customHeight="1">
      <c r="A489" s="190" t="s">
        <v>356</v>
      </c>
      <c r="B489" s="155"/>
      <c r="C489" s="155">
        <v>292</v>
      </c>
      <c r="D489" s="155"/>
      <c r="E489" s="155">
        <v>853</v>
      </c>
      <c r="F489" s="155">
        <v>292</v>
      </c>
      <c r="G489" s="161"/>
      <c r="H489" s="150">
        <f t="shared" si="55"/>
        <v>0</v>
      </c>
      <c r="I489" s="153">
        <v>0</v>
      </c>
      <c r="J489" s="153">
        <v>0</v>
      </c>
      <c r="K489" s="123">
        <v>0</v>
      </c>
      <c r="L489" s="123">
        <v>0</v>
      </c>
      <c r="M489" s="171">
        <v>0</v>
      </c>
      <c r="N489" s="138">
        <v>0</v>
      </c>
      <c r="O489" s="66" t="s">
        <v>376</v>
      </c>
    </row>
    <row r="490" spans="1:15" s="8" customFormat="1" ht="26.25" customHeight="1">
      <c r="A490" s="190" t="s">
        <v>357</v>
      </c>
      <c r="B490" s="155"/>
      <c r="C490" s="155">
        <v>293</v>
      </c>
      <c r="D490" s="155"/>
      <c r="E490" s="155">
        <v>853</v>
      </c>
      <c r="F490" s="155">
        <v>293</v>
      </c>
      <c r="G490" s="161"/>
      <c r="H490" s="150">
        <f t="shared" si="55"/>
        <v>0</v>
      </c>
      <c r="I490" s="153">
        <v>0</v>
      </c>
      <c r="J490" s="153">
        <v>0</v>
      </c>
      <c r="K490" s="123">
        <v>0</v>
      </c>
      <c r="L490" s="123">
        <v>0</v>
      </c>
      <c r="M490" s="171">
        <v>0</v>
      </c>
      <c r="N490" s="138">
        <v>0</v>
      </c>
      <c r="O490" s="66" t="s">
        <v>377</v>
      </c>
    </row>
    <row r="491" spans="1:15" s="8" customFormat="1" ht="13.5" customHeight="1">
      <c r="A491" s="190" t="s">
        <v>358</v>
      </c>
      <c r="B491" s="155"/>
      <c r="C491" s="155">
        <v>294</v>
      </c>
      <c r="D491" s="155"/>
      <c r="E491" s="155">
        <v>853</v>
      </c>
      <c r="F491" s="155">
        <v>294</v>
      </c>
      <c r="G491" s="161"/>
      <c r="H491" s="150">
        <f t="shared" si="55"/>
        <v>0</v>
      </c>
      <c r="I491" s="153">
        <v>0</v>
      </c>
      <c r="J491" s="153">
        <v>0</v>
      </c>
      <c r="K491" s="123">
        <v>0</v>
      </c>
      <c r="L491" s="123">
        <v>0</v>
      </c>
      <c r="M491" s="171">
        <v>0</v>
      </c>
      <c r="N491" s="138">
        <v>0</v>
      </c>
      <c r="O491" s="66"/>
    </row>
    <row r="492" spans="1:15" s="8" customFormat="1" ht="13.5" customHeight="1">
      <c r="A492" s="190" t="s">
        <v>359</v>
      </c>
      <c r="B492" s="155"/>
      <c r="C492" s="155">
        <v>295</v>
      </c>
      <c r="D492" s="155"/>
      <c r="E492" s="155">
        <v>853</v>
      </c>
      <c r="F492" s="155">
        <v>295</v>
      </c>
      <c r="G492" s="161"/>
      <c r="H492" s="150">
        <f t="shared" si="55"/>
        <v>0</v>
      </c>
      <c r="I492" s="153">
        <v>0</v>
      </c>
      <c r="J492" s="153">
        <v>0</v>
      </c>
      <c r="K492" s="123">
        <v>0</v>
      </c>
      <c r="L492" s="123">
        <v>0</v>
      </c>
      <c r="M492" s="171">
        <v>0</v>
      </c>
      <c r="N492" s="138">
        <v>0</v>
      </c>
      <c r="O492" s="66"/>
    </row>
    <row r="493" spans="1:15" s="8" customFormat="1" ht="13.5" customHeight="1">
      <c r="A493" s="190" t="s">
        <v>360</v>
      </c>
      <c r="B493" s="155"/>
      <c r="C493" s="155">
        <v>296</v>
      </c>
      <c r="D493" s="155"/>
      <c r="E493" s="155">
        <v>853</v>
      </c>
      <c r="F493" s="155">
        <v>296</v>
      </c>
      <c r="G493" s="161"/>
      <c r="H493" s="150">
        <f t="shared" si="55"/>
        <v>0</v>
      </c>
      <c r="I493" s="153">
        <v>0</v>
      </c>
      <c r="J493" s="153">
        <v>0</v>
      </c>
      <c r="K493" s="123">
        <v>0</v>
      </c>
      <c r="L493" s="123">
        <v>0</v>
      </c>
      <c r="M493" s="171">
        <v>0</v>
      </c>
      <c r="N493" s="138">
        <v>0</v>
      </c>
      <c r="O493" s="66"/>
    </row>
    <row r="494" spans="1:15" s="8" customFormat="1" ht="13.5" customHeight="1">
      <c r="A494" s="190" t="s">
        <v>309</v>
      </c>
      <c r="B494" s="155">
        <v>240</v>
      </c>
      <c r="C494" s="155"/>
      <c r="D494" s="155"/>
      <c r="E494" s="155"/>
      <c r="F494" s="155"/>
      <c r="G494" s="161"/>
      <c r="H494" s="150">
        <f t="shared" si="55"/>
        <v>0</v>
      </c>
      <c r="I494" s="153">
        <v>0</v>
      </c>
      <c r="J494" s="153">
        <v>0</v>
      </c>
      <c r="K494" s="123">
        <v>0</v>
      </c>
      <c r="L494" s="123">
        <v>0</v>
      </c>
      <c r="M494" s="171">
        <v>0</v>
      </c>
      <c r="N494" s="138">
        <v>0</v>
      </c>
      <c r="O494" s="66"/>
    </row>
    <row r="495" spans="1:15" s="8" customFormat="1" ht="26.25" customHeight="1">
      <c r="A495" s="187" t="s">
        <v>310</v>
      </c>
      <c r="B495" s="155">
        <v>250</v>
      </c>
      <c r="C495" s="155"/>
      <c r="D495" s="155"/>
      <c r="E495" s="155"/>
      <c r="F495" s="155"/>
      <c r="G495" s="161"/>
      <c r="H495" s="150">
        <f>H497+H498</f>
        <v>0</v>
      </c>
      <c r="I495" s="153">
        <f aca="true" t="shared" si="56" ref="I495:N495">I497+I498</f>
        <v>0</v>
      </c>
      <c r="J495" s="153">
        <f t="shared" si="56"/>
        <v>0</v>
      </c>
      <c r="K495" s="129">
        <f t="shared" si="56"/>
        <v>0</v>
      </c>
      <c r="L495" s="129">
        <f t="shared" si="56"/>
        <v>0</v>
      </c>
      <c r="M495" s="153">
        <f t="shared" si="56"/>
        <v>0</v>
      </c>
      <c r="N495" s="139">
        <f t="shared" si="56"/>
        <v>0</v>
      </c>
      <c r="O495" s="66"/>
    </row>
    <row r="496" spans="1:15" s="8" customFormat="1" ht="13.5" customHeight="1">
      <c r="A496" s="190" t="s">
        <v>4</v>
      </c>
      <c r="B496" s="155"/>
      <c r="C496" s="155"/>
      <c r="D496" s="155"/>
      <c r="E496" s="155"/>
      <c r="F496" s="155"/>
      <c r="G496" s="161"/>
      <c r="H496" s="150"/>
      <c r="I496" s="153">
        <v>0</v>
      </c>
      <c r="J496" s="153">
        <v>0</v>
      </c>
      <c r="K496" s="123">
        <v>0</v>
      </c>
      <c r="L496" s="123">
        <v>0</v>
      </c>
      <c r="M496" s="171">
        <v>0</v>
      </c>
      <c r="N496" s="138">
        <v>0</v>
      </c>
      <c r="O496" s="66"/>
    </row>
    <row r="497" spans="1:15" s="8" customFormat="1" ht="28.5" customHeight="1">
      <c r="A497" s="187" t="s">
        <v>311</v>
      </c>
      <c r="B497" s="155"/>
      <c r="C497" s="155"/>
      <c r="D497" s="155"/>
      <c r="E497" s="155"/>
      <c r="F497" s="155"/>
      <c r="G497" s="161"/>
      <c r="H497" s="150">
        <f>I497+J497+K497+L497+M497+N497</f>
        <v>0</v>
      </c>
      <c r="I497" s="153">
        <v>0</v>
      </c>
      <c r="J497" s="153">
        <v>0</v>
      </c>
      <c r="K497" s="123">
        <v>0</v>
      </c>
      <c r="L497" s="123">
        <v>0</v>
      </c>
      <c r="M497" s="171">
        <v>0</v>
      </c>
      <c r="N497" s="138">
        <v>0</v>
      </c>
      <c r="O497" s="66"/>
    </row>
    <row r="498" spans="1:15" s="8" customFormat="1" ht="24" customHeight="1">
      <c r="A498" s="190" t="s">
        <v>312</v>
      </c>
      <c r="B498" s="155"/>
      <c r="C498" s="155"/>
      <c r="D498" s="155"/>
      <c r="E498" s="155"/>
      <c r="F498" s="155"/>
      <c r="G498" s="161"/>
      <c r="H498" s="150">
        <f>I498+J498+K498+L498+M498+N498</f>
        <v>0</v>
      </c>
      <c r="I498" s="153">
        <v>0</v>
      </c>
      <c r="J498" s="153">
        <v>0</v>
      </c>
      <c r="K498" s="129">
        <v>0</v>
      </c>
      <c r="L498" s="129">
        <v>0</v>
      </c>
      <c r="M498" s="153">
        <v>0</v>
      </c>
      <c r="N498" s="138">
        <v>0</v>
      </c>
      <c r="O498" s="66"/>
    </row>
    <row r="499" spans="1:15" s="8" customFormat="1" ht="13.5" customHeight="1">
      <c r="A499" s="190" t="s">
        <v>313</v>
      </c>
      <c r="B499" s="155">
        <v>260</v>
      </c>
      <c r="C499" s="155"/>
      <c r="D499" s="155"/>
      <c r="E499" s="155"/>
      <c r="F499" s="155"/>
      <c r="G499" s="161"/>
      <c r="H499" s="153">
        <f>SUM(H501+H505+H521+H525+H530+H540)</f>
        <v>8645240.74</v>
      </c>
      <c r="I499" s="153">
        <f>SUM(I501+I505+I521+I525+I530+I540)</f>
        <v>3591515.34</v>
      </c>
      <c r="J499" s="153">
        <f>J502+J504+J505+J520+J524+J528+J529+J530+J539+J540+J549</f>
        <v>0</v>
      </c>
      <c r="K499" s="129">
        <f>K502+K504+K505+K520+K524+K528+K529+K530+K539+K540+K549</f>
        <v>0</v>
      </c>
      <c r="L499" s="129">
        <f>L502+L504+L505+L520+L524+L528+L529+L530+L539+L540+L549</f>
        <v>0</v>
      </c>
      <c r="M499" s="153">
        <f>M502+M504+M505+M520+M524+M528+M529+M530+M539+M540+M549</f>
        <v>5053725.4</v>
      </c>
      <c r="N499" s="139">
        <f>N502+N504+N505+N520+N524+N528+N529+N530+N539+N540+N549</f>
        <v>0</v>
      </c>
      <c r="O499" s="66"/>
    </row>
    <row r="500" spans="1:15" s="8" customFormat="1" ht="13.5" customHeight="1">
      <c r="A500" s="190" t="s">
        <v>4</v>
      </c>
      <c r="B500" s="175"/>
      <c r="C500" s="155"/>
      <c r="D500" s="175"/>
      <c r="E500" s="175"/>
      <c r="F500" s="155"/>
      <c r="G500" s="161"/>
      <c r="H500" s="150"/>
      <c r="I500" s="150"/>
      <c r="J500" s="150"/>
      <c r="K500" s="124"/>
      <c r="L500" s="124"/>
      <c r="M500" s="150"/>
      <c r="N500" s="135"/>
      <c r="O500" s="66"/>
    </row>
    <row r="501" spans="1:15" s="8" customFormat="1" ht="13.5" customHeight="1">
      <c r="A501" s="190" t="s">
        <v>505</v>
      </c>
      <c r="B501" s="175"/>
      <c r="C501" s="147">
        <v>221</v>
      </c>
      <c r="D501" s="147"/>
      <c r="E501" s="147">
        <v>244</v>
      </c>
      <c r="F501" s="147">
        <v>221</v>
      </c>
      <c r="G501" s="161"/>
      <c r="H501" s="150">
        <f>SUM(I501:N501)</f>
        <v>61406.4</v>
      </c>
      <c r="I501" s="150">
        <f aca="true" t="shared" si="57" ref="I501:N501">SUM(I502:I503)</f>
        <v>61406.4</v>
      </c>
      <c r="J501" s="150">
        <f t="shared" si="57"/>
        <v>0</v>
      </c>
      <c r="K501" s="124">
        <f t="shared" si="57"/>
        <v>0</v>
      </c>
      <c r="L501" s="124">
        <f t="shared" si="57"/>
        <v>0</v>
      </c>
      <c r="M501" s="150">
        <f t="shared" si="57"/>
        <v>0</v>
      </c>
      <c r="N501" s="135">
        <f t="shared" si="57"/>
        <v>0</v>
      </c>
      <c r="O501" s="66"/>
    </row>
    <row r="502" spans="1:15" s="42" customFormat="1" ht="13.5" customHeight="1">
      <c r="A502" s="190" t="s">
        <v>314</v>
      </c>
      <c r="B502" s="155"/>
      <c r="C502" s="147">
        <v>221</v>
      </c>
      <c r="D502" s="147">
        <v>800000000</v>
      </c>
      <c r="E502" s="147">
        <v>244</v>
      </c>
      <c r="F502" s="147">
        <v>221</v>
      </c>
      <c r="G502" s="152" t="s">
        <v>540</v>
      </c>
      <c r="H502" s="150">
        <f>I502+J502+K502+L502+M502+N502</f>
        <v>15600</v>
      </c>
      <c r="I502" s="153">
        <v>15600</v>
      </c>
      <c r="J502" s="153">
        <v>0</v>
      </c>
      <c r="K502" s="123">
        <v>0</v>
      </c>
      <c r="L502" s="123">
        <v>0</v>
      </c>
      <c r="M502" s="171">
        <v>0</v>
      </c>
      <c r="N502" s="138">
        <v>0</v>
      </c>
      <c r="O502" s="69"/>
    </row>
    <row r="503" spans="1:15" s="8" customFormat="1" ht="13.5" customHeight="1">
      <c r="A503" s="190" t="s">
        <v>504</v>
      </c>
      <c r="B503" s="155"/>
      <c r="C503" s="147">
        <v>221</v>
      </c>
      <c r="D503" s="147">
        <v>800000000</v>
      </c>
      <c r="E503" s="147">
        <v>244</v>
      </c>
      <c r="F503" s="147">
        <v>221</v>
      </c>
      <c r="G503" s="154" t="s">
        <v>541</v>
      </c>
      <c r="H503" s="150">
        <f>I503+J503+K503+L503+M503+N503</f>
        <v>45806.4</v>
      </c>
      <c r="I503" s="153">
        <v>45806.4</v>
      </c>
      <c r="J503" s="153">
        <v>0</v>
      </c>
      <c r="K503" s="123">
        <v>0</v>
      </c>
      <c r="L503" s="123">
        <v>0</v>
      </c>
      <c r="M503" s="171">
        <v>0</v>
      </c>
      <c r="N503" s="138">
        <v>0</v>
      </c>
      <c r="O503" s="66"/>
    </row>
    <row r="504" spans="1:15" s="8" customFormat="1" ht="13.5" customHeight="1">
      <c r="A504" s="190" t="s">
        <v>315</v>
      </c>
      <c r="B504" s="155"/>
      <c r="C504" s="147">
        <v>222</v>
      </c>
      <c r="D504" s="147"/>
      <c r="E504" s="147"/>
      <c r="F504" s="147">
        <v>222</v>
      </c>
      <c r="G504" s="161"/>
      <c r="H504" s="150">
        <f>I504+J504+K504+L504+M504+N504</f>
        <v>0</v>
      </c>
      <c r="I504" s="153">
        <v>0</v>
      </c>
      <c r="J504" s="153">
        <v>0</v>
      </c>
      <c r="K504" s="123">
        <v>0</v>
      </c>
      <c r="L504" s="123">
        <v>0</v>
      </c>
      <c r="M504" s="171">
        <v>0</v>
      </c>
      <c r="N504" s="138">
        <v>0</v>
      </c>
      <c r="O504" s="66"/>
    </row>
    <row r="505" spans="1:15" s="8" customFormat="1" ht="13.5" customHeight="1">
      <c r="A505" s="190" t="s">
        <v>316</v>
      </c>
      <c r="B505" s="155"/>
      <c r="C505" s="147">
        <v>223</v>
      </c>
      <c r="D505" s="147"/>
      <c r="E505" s="147"/>
      <c r="F505" s="147">
        <v>223</v>
      </c>
      <c r="G505" s="161"/>
      <c r="H505" s="150">
        <f aca="true" t="shared" si="58" ref="H505:N505">SUM(H516+H512+H507)</f>
        <v>1410000</v>
      </c>
      <c r="I505" s="150">
        <f t="shared" si="58"/>
        <v>1299724</v>
      </c>
      <c r="J505" s="150">
        <f t="shared" si="58"/>
        <v>0</v>
      </c>
      <c r="K505" s="124">
        <f t="shared" si="58"/>
        <v>0</v>
      </c>
      <c r="L505" s="124">
        <f t="shared" si="58"/>
        <v>0</v>
      </c>
      <c r="M505" s="150">
        <f t="shared" si="58"/>
        <v>110276</v>
      </c>
      <c r="N505" s="135">
        <f t="shared" si="58"/>
        <v>0</v>
      </c>
      <c r="O505" s="66"/>
    </row>
    <row r="506" spans="1:15" s="8" customFormat="1" ht="13.5" customHeight="1">
      <c r="A506" s="190" t="s">
        <v>4</v>
      </c>
      <c r="B506" s="155"/>
      <c r="C506" s="155"/>
      <c r="D506" s="155"/>
      <c r="E506" s="155"/>
      <c r="F506" s="155"/>
      <c r="G506" s="161"/>
      <c r="H506" s="150"/>
      <c r="I506" s="153"/>
      <c r="J506" s="153"/>
      <c r="K506" s="123"/>
      <c r="L506" s="123"/>
      <c r="M506" s="171"/>
      <c r="N506" s="138"/>
      <c r="O506" s="66"/>
    </row>
    <row r="507" spans="1:15" s="8" customFormat="1" ht="13.5" customHeight="1">
      <c r="A507" s="190" t="s">
        <v>506</v>
      </c>
      <c r="B507" s="155"/>
      <c r="C507" s="155">
        <v>223</v>
      </c>
      <c r="D507" s="169"/>
      <c r="E507" s="155">
        <v>244</v>
      </c>
      <c r="F507" s="155">
        <v>223</v>
      </c>
      <c r="G507" s="156"/>
      <c r="H507" s="150">
        <f aca="true" t="shared" si="59" ref="H507:N507">SUM(H508:H510)</f>
        <v>880000</v>
      </c>
      <c r="I507" s="153">
        <f t="shared" si="59"/>
        <v>817500</v>
      </c>
      <c r="J507" s="153">
        <f t="shared" si="59"/>
        <v>0</v>
      </c>
      <c r="K507" s="129">
        <f t="shared" si="59"/>
        <v>0</v>
      </c>
      <c r="L507" s="129">
        <f t="shared" si="59"/>
        <v>0</v>
      </c>
      <c r="M507" s="153">
        <f t="shared" si="59"/>
        <v>62500</v>
      </c>
      <c r="N507" s="139">
        <f t="shared" si="59"/>
        <v>0</v>
      </c>
      <c r="O507" s="66"/>
    </row>
    <row r="508" spans="1:15" s="8" customFormat="1" ht="13.5" customHeight="1">
      <c r="A508" s="190" t="s">
        <v>317</v>
      </c>
      <c r="B508" s="155"/>
      <c r="C508" s="155">
        <v>223</v>
      </c>
      <c r="D508" s="147">
        <v>800000000</v>
      </c>
      <c r="E508" s="155">
        <v>244</v>
      </c>
      <c r="F508" s="155">
        <v>223</v>
      </c>
      <c r="G508" s="154" t="s">
        <v>541</v>
      </c>
      <c r="H508" s="150">
        <f>I508+J508+K508+L508+M508+N508</f>
        <v>459884</v>
      </c>
      <c r="I508" s="153">
        <v>459884</v>
      </c>
      <c r="J508" s="153">
        <v>0</v>
      </c>
      <c r="K508" s="123">
        <v>0</v>
      </c>
      <c r="L508" s="123">
        <v>0</v>
      </c>
      <c r="M508" s="171">
        <v>0</v>
      </c>
      <c r="N508" s="138"/>
      <c r="O508" s="66"/>
    </row>
    <row r="509" spans="1:15" s="8" customFormat="1" ht="13.5" customHeight="1">
      <c r="A509" s="190" t="s">
        <v>317</v>
      </c>
      <c r="B509" s="155"/>
      <c r="C509" s="155">
        <v>223</v>
      </c>
      <c r="D509" s="147">
        <v>800000000</v>
      </c>
      <c r="E509" s="155">
        <v>244</v>
      </c>
      <c r="F509" s="155">
        <v>223</v>
      </c>
      <c r="G509" s="156" t="s">
        <v>542</v>
      </c>
      <c r="H509" s="150">
        <f>I509+J509+K509+L509+M509+N509</f>
        <v>357616</v>
      </c>
      <c r="I509" s="153">
        <v>357616</v>
      </c>
      <c r="J509" s="153">
        <v>0</v>
      </c>
      <c r="K509" s="123">
        <v>0</v>
      </c>
      <c r="L509" s="123">
        <v>0</v>
      </c>
      <c r="M509" s="171">
        <v>0</v>
      </c>
      <c r="N509" s="138">
        <v>0</v>
      </c>
      <c r="O509" s="66"/>
    </row>
    <row r="510" spans="1:15" s="8" customFormat="1" ht="13.5" customHeight="1">
      <c r="A510" s="190" t="s">
        <v>317</v>
      </c>
      <c r="B510" s="155"/>
      <c r="C510" s="155">
        <v>223</v>
      </c>
      <c r="D510" s="148" t="s">
        <v>536</v>
      </c>
      <c r="E510" s="155">
        <v>244</v>
      </c>
      <c r="F510" s="155">
        <v>223</v>
      </c>
      <c r="G510" s="156" t="s">
        <v>546</v>
      </c>
      <c r="H510" s="150">
        <f>I510+J510+K510+L510+M510+N510</f>
        <v>62500</v>
      </c>
      <c r="I510" s="153">
        <v>0</v>
      </c>
      <c r="J510" s="153">
        <v>0</v>
      </c>
      <c r="K510" s="123">
        <v>0</v>
      </c>
      <c r="L510" s="123">
        <v>0</v>
      </c>
      <c r="M510" s="171">
        <v>62500</v>
      </c>
      <c r="N510" s="138"/>
      <c r="O510" s="66"/>
    </row>
    <row r="511" spans="1:15" s="8" customFormat="1" ht="13.5" customHeight="1">
      <c r="A511" s="190" t="s">
        <v>318</v>
      </c>
      <c r="B511" s="155"/>
      <c r="C511" s="155"/>
      <c r="D511" s="155"/>
      <c r="E511" s="155"/>
      <c r="F511" s="155"/>
      <c r="G511" s="161"/>
      <c r="H511" s="150">
        <f>I511+J511+K511+L511+M511+N511</f>
        <v>0</v>
      </c>
      <c r="I511" s="153"/>
      <c r="J511" s="153"/>
      <c r="K511" s="123">
        <v>0</v>
      </c>
      <c r="L511" s="123">
        <v>0</v>
      </c>
      <c r="M511" s="171">
        <v>0</v>
      </c>
      <c r="N511" s="138">
        <v>0</v>
      </c>
      <c r="O511" s="66"/>
    </row>
    <row r="512" spans="1:15" s="8" customFormat="1" ht="13.5" customHeight="1">
      <c r="A512" s="190" t="s">
        <v>507</v>
      </c>
      <c r="B512" s="155"/>
      <c r="C512" s="155">
        <v>223</v>
      </c>
      <c r="D512" s="169"/>
      <c r="E512" s="155">
        <v>244</v>
      </c>
      <c r="F512" s="155">
        <v>223</v>
      </c>
      <c r="G512" s="161"/>
      <c r="H512" s="153">
        <f aca="true" t="shared" si="60" ref="H512:N512">SUM(H513:H515)</f>
        <v>370000</v>
      </c>
      <c r="I512" s="153">
        <f t="shared" si="60"/>
        <v>338224</v>
      </c>
      <c r="J512" s="153">
        <f t="shared" si="60"/>
        <v>0</v>
      </c>
      <c r="K512" s="129">
        <f t="shared" si="60"/>
        <v>0</v>
      </c>
      <c r="L512" s="129">
        <f t="shared" si="60"/>
        <v>0</v>
      </c>
      <c r="M512" s="153">
        <f t="shared" si="60"/>
        <v>31776</v>
      </c>
      <c r="N512" s="139">
        <f t="shared" si="60"/>
        <v>0</v>
      </c>
      <c r="O512" s="66"/>
    </row>
    <row r="513" spans="1:15" s="8" customFormat="1" ht="13.5" customHeight="1">
      <c r="A513" s="190" t="s">
        <v>319</v>
      </c>
      <c r="B513" s="155"/>
      <c r="C513" s="155">
        <v>223</v>
      </c>
      <c r="D513" s="147">
        <v>800000000</v>
      </c>
      <c r="E513" s="155">
        <v>244</v>
      </c>
      <c r="F513" s="155">
        <v>223</v>
      </c>
      <c r="G513" s="154" t="s">
        <v>541</v>
      </c>
      <c r="H513" s="150">
        <f>I513+J513+K513+L513+M513+N513</f>
        <v>240227</v>
      </c>
      <c r="I513" s="153">
        <v>240227</v>
      </c>
      <c r="J513" s="153">
        <v>0</v>
      </c>
      <c r="K513" s="123">
        <v>0</v>
      </c>
      <c r="L513" s="123">
        <v>0</v>
      </c>
      <c r="M513" s="171">
        <v>0</v>
      </c>
      <c r="N513" s="138">
        <v>0</v>
      </c>
      <c r="O513" s="66"/>
    </row>
    <row r="514" spans="1:15" s="8" customFormat="1" ht="13.5" customHeight="1">
      <c r="A514" s="190" t="s">
        <v>319</v>
      </c>
      <c r="B514" s="155"/>
      <c r="C514" s="155">
        <v>223</v>
      </c>
      <c r="D514" s="147">
        <v>800000000</v>
      </c>
      <c r="E514" s="155">
        <v>244</v>
      </c>
      <c r="F514" s="155">
        <v>223</v>
      </c>
      <c r="G514" s="156" t="s">
        <v>542</v>
      </c>
      <c r="H514" s="150">
        <f>I514+J514+K514+L514+M514+N514</f>
        <v>97997</v>
      </c>
      <c r="I514" s="153">
        <v>97997</v>
      </c>
      <c r="J514" s="153">
        <v>0</v>
      </c>
      <c r="K514" s="123">
        <v>0</v>
      </c>
      <c r="L514" s="123">
        <v>0</v>
      </c>
      <c r="M514" s="171">
        <v>0</v>
      </c>
      <c r="N514" s="138">
        <v>0</v>
      </c>
      <c r="O514" s="66"/>
    </row>
    <row r="515" spans="1:15" s="8" customFormat="1" ht="13.5" customHeight="1">
      <c r="A515" s="190" t="s">
        <v>319</v>
      </c>
      <c r="B515" s="155"/>
      <c r="C515" s="155">
        <v>223</v>
      </c>
      <c r="D515" s="148" t="s">
        <v>536</v>
      </c>
      <c r="E515" s="155">
        <v>244</v>
      </c>
      <c r="F515" s="155">
        <v>223</v>
      </c>
      <c r="G515" s="156" t="s">
        <v>546</v>
      </c>
      <c r="H515" s="150">
        <f>I515+J515+K515+L515+M515+N515</f>
        <v>31776</v>
      </c>
      <c r="I515" s="153">
        <v>0</v>
      </c>
      <c r="J515" s="153">
        <v>0</v>
      </c>
      <c r="K515" s="123">
        <v>0</v>
      </c>
      <c r="L515" s="123">
        <v>0</v>
      </c>
      <c r="M515" s="171">
        <v>31776</v>
      </c>
      <c r="N515" s="138">
        <v>0</v>
      </c>
      <c r="O515" s="66"/>
    </row>
    <row r="516" spans="1:15" s="8" customFormat="1" ht="13.5" customHeight="1">
      <c r="A516" s="190" t="s">
        <v>508</v>
      </c>
      <c r="B516" s="155"/>
      <c r="C516" s="155">
        <v>223</v>
      </c>
      <c r="D516" s="169"/>
      <c r="E516" s="155">
        <v>244</v>
      </c>
      <c r="F516" s="155">
        <v>223</v>
      </c>
      <c r="G516" s="161"/>
      <c r="H516" s="150">
        <f>SUM(H517:H519)</f>
        <v>160000</v>
      </c>
      <c r="I516" s="150">
        <f aca="true" t="shared" si="61" ref="I516:N516">SUM(I517:I519)</f>
        <v>144000</v>
      </c>
      <c r="J516" s="150">
        <f t="shared" si="61"/>
        <v>0</v>
      </c>
      <c r="K516" s="124">
        <f t="shared" si="61"/>
        <v>0</v>
      </c>
      <c r="L516" s="124">
        <f t="shared" si="61"/>
        <v>0</v>
      </c>
      <c r="M516" s="150">
        <f t="shared" si="61"/>
        <v>16000</v>
      </c>
      <c r="N516" s="135">
        <f t="shared" si="61"/>
        <v>0</v>
      </c>
      <c r="O516" s="66"/>
    </row>
    <row r="517" spans="1:15" s="8" customFormat="1" ht="13.5" customHeight="1">
      <c r="A517" s="190" t="s">
        <v>320</v>
      </c>
      <c r="B517" s="155"/>
      <c r="C517" s="155">
        <v>223</v>
      </c>
      <c r="D517" s="147">
        <v>800000000</v>
      </c>
      <c r="E517" s="155">
        <v>244</v>
      </c>
      <c r="F517" s="155">
        <v>223</v>
      </c>
      <c r="G517" s="154" t="s">
        <v>541</v>
      </c>
      <c r="H517" s="150">
        <f>I517+J517+K517+L517+M517+N517</f>
        <v>120960</v>
      </c>
      <c r="I517" s="153">
        <v>120960</v>
      </c>
      <c r="J517" s="153">
        <v>0</v>
      </c>
      <c r="K517" s="123">
        <v>0</v>
      </c>
      <c r="L517" s="123">
        <v>0</v>
      </c>
      <c r="M517" s="171">
        <v>0</v>
      </c>
      <c r="N517" s="138">
        <v>0</v>
      </c>
      <c r="O517" s="66"/>
    </row>
    <row r="518" spans="1:15" s="8" customFormat="1" ht="13.5" customHeight="1">
      <c r="A518" s="190" t="s">
        <v>320</v>
      </c>
      <c r="B518" s="155"/>
      <c r="C518" s="155">
        <v>223</v>
      </c>
      <c r="D518" s="147">
        <v>800000000</v>
      </c>
      <c r="E518" s="155">
        <v>244</v>
      </c>
      <c r="F518" s="155">
        <v>223</v>
      </c>
      <c r="G518" s="156" t="s">
        <v>542</v>
      </c>
      <c r="H518" s="150">
        <f>I518+J518+K518+L518+M518+N518</f>
        <v>23040</v>
      </c>
      <c r="I518" s="153">
        <v>23040</v>
      </c>
      <c r="J518" s="153">
        <v>0</v>
      </c>
      <c r="K518" s="123">
        <v>0</v>
      </c>
      <c r="L518" s="123">
        <v>0</v>
      </c>
      <c r="M518" s="171">
        <v>0</v>
      </c>
      <c r="N518" s="138">
        <v>0</v>
      </c>
      <c r="O518" s="66"/>
    </row>
    <row r="519" spans="1:15" s="8" customFormat="1" ht="13.5" customHeight="1">
      <c r="A519" s="190" t="s">
        <v>320</v>
      </c>
      <c r="B519" s="155"/>
      <c r="C519" s="155">
        <v>223</v>
      </c>
      <c r="D519" s="148" t="s">
        <v>536</v>
      </c>
      <c r="E519" s="155">
        <v>244</v>
      </c>
      <c r="F519" s="155">
        <v>223</v>
      </c>
      <c r="G519" s="156" t="s">
        <v>546</v>
      </c>
      <c r="H519" s="150">
        <f>I519+J519+K519+L519+M519+N519</f>
        <v>16000</v>
      </c>
      <c r="I519" s="153">
        <v>0</v>
      </c>
      <c r="J519" s="153">
        <v>0</v>
      </c>
      <c r="K519" s="123">
        <v>0</v>
      </c>
      <c r="L519" s="123">
        <v>0</v>
      </c>
      <c r="M519" s="171">
        <v>16000</v>
      </c>
      <c r="N519" s="138">
        <v>0</v>
      </c>
      <c r="O519" s="66"/>
    </row>
    <row r="520" spans="1:15" s="8" customFormat="1" ht="13.5" customHeight="1">
      <c r="A520" s="190" t="s">
        <v>321</v>
      </c>
      <c r="B520" s="155"/>
      <c r="C520" s="155">
        <v>224</v>
      </c>
      <c r="D520" s="155"/>
      <c r="E520" s="155"/>
      <c r="F520" s="155">
        <v>224</v>
      </c>
      <c r="G520" s="161"/>
      <c r="H520" s="150">
        <f>I520+J520+K520+L520+M520+N520</f>
        <v>0</v>
      </c>
      <c r="I520" s="153">
        <v>0</v>
      </c>
      <c r="J520" s="153">
        <v>0</v>
      </c>
      <c r="K520" s="123">
        <v>0</v>
      </c>
      <c r="L520" s="123">
        <v>0</v>
      </c>
      <c r="M520" s="171">
        <v>0</v>
      </c>
      <c r="N520" s="138">
        <v>0</v>
      </c>
      <c r="O520" s="66"/>
    </row>
    <row r="521" spans="1:15" s="8" customFormat="1" ht="13.5" customHeight="1">
      <c r="A521" s="190" t="s">
        <v>509</v>
      </c>
      <c r="B521" s="155"/>
      <c r="C521" s="155">
        <v>225</v>
      </c>
      <c r="D521" s="155"/>
      <c r="E521" s="155">
        <v>244</v>
      </c>
      <c r="F521" s="155">
        <v>225</v>
      </c>
      <c r="G521" s="161"/>
      <c r="H521" s="150">
        <f>SUM(H522:H524)</f>
        <v>810867.29</v>
      </c>
      <c r="I521" s="150">
        <f>SUM(I522:I524)</f>
        <v>515461.89</v>
      </c>
      <c r="J521" s="150">
        <f>SUM(J522:J528)</f>
        <v>0</v>
      </c>
      <c r="K521" s="124">
        <f>SUM(K522:K528)</f>
        <v>0</v>
      </c>
      <c r="L521" s="124">
        <f>SUM(L522:L528)</f>
        <v>0</v>
      </c>
      <c r="M521" s="150">
        <f>SUM(M522:M524)</f>
        <v>295405.4</v>
      </c>
      <c r="N521" s="135">
        <f>SUM(N522:N528)</f>
        <v>0</v>
      </c>
      <c r="O521" s="66"/>
    </row>
    <row r="522" spans="1:15" s="8" customFormat="1" ht="13.5" customHeight="1">
      <c r="A522" s="190" t="s">
        <v>322</v>
      </c>
      <c r="B522" s="155"/>
      <c r="C522" s="155">
        <v>225</v>
      </c>
      <c r="D522" s="147">
        <v>800000000</v>
      </c>
      <c r="E522" s="155">
        <v>244</v>
      </c>
      <c r="F522" s="155">
        <v>225</v>
      </c>
      <c r="G522" s="154" t="s">
        <v>541</v>
      </c>
      <c r="H522" s="150">
        <f>I522+J522+K522+L522+M522+N522</f>
        <v>432987.99</v>
      </c>
      <c r="I522" s="153">
        <v>432987.99</v>
      </c>
      <c r="J522" s="153">
        <v>0</v>
      </c>
      <c r="K522" s="123">
        <v>0</v>
      </c>
      <c r="L522" s="123">
        <v>0</v>
      </c>
      <c r="M522" s="171">
        <v>0</v>
      </c>
      <c r="N522" s="138">
        <v>0</v>
      </c>
      <c r="O522" s="66"/>
    </row>
    <row r="523" spans="1:15" s="8" customFormat="1" ht="13.5" customHeight="1">
      <c r="A523" s="190" t="s">
        <v>322</v>
      </c>
      <c r="B523" s="155"/>
      <c r="C523" s="155">
        <v>225</v>
      </c>
      <c r="D523" s="147">
        <v>800000000</v>
      </c>
      <c r="E523" s="155">
        <v>244</v>
      </c>
      <c r="F523" s="155">
        <v>225</v>
      </c>
      <c r="G523" s="156" t="s">
        <v>542</v>
      </c>
      <c r="H523" s="150">
        <f>I523+J523+K523+L523+M523+N523</f>
        <v>82473.9</v>
      </c>
      <c r="I523" s="153">
        <v>82473.9</v>
      </c>
      <c r="J523" s="153">
        <v>0</v>
      </c>
      <c r="K523" s="123">
        <v>0</v>
      </c>
      <c r="L523" s="123">
        <v>0</v>
      </c>
      <c r="M523" s="171">
        <v>0</v>
      </c>
      <c r="N523" s="138">
        <v>0</v>
      </c>
      <c r="O523" s="66"/>
    </row>
    <row r="524" spans="1:15" s="8" customFormat="1" ht="13.5" customHeight="1">
      <c r="A524" s="190" t="s">
        <v>322</v>
      </c>
      <c r="B524" s="155"/>
      <c r="C524" s="155">
        <v>225</v>
      </c>
      <c r="D524" s="148" t="s">
        <v>536</v>
      </c>
      <c r="E524" s="155">
        <v>244</v>
      </c>
      <c r="F524" s="155">
        <v>225</v>
      </c>
      <c r="G524" s="156" t="s">
        <v>546</v>
      </c>
      <c r="H524" s="150">
        <f>I524+J524+K524+L524+M524+N524</f>
        <v>295405.4</v>
      </c>
      <c r="I524" s="153">
        <v>0</v>
      </c>
      <c r="J524" s="153">
        <v>0</v>
      </c>
      <c r="K524" s="123">
        <v>0</v>
      </c>
      <c r="L524" s="123">
        <v>0</v>
      </c>
      <c r="M524" s="171">
        <v>295405.4</v>
      </c>
      <c r="N524" s="138">
        <v>0</v>
      </c>
      <c r="O524" s="66"/>
    </row>
    <row r="525" spans="1:15" s="8" customFormat="1" ht="13.5" customHeight="1">
      <c r="A525" s="190" t="s">
        <v>510</v>
      </c>
      <c r="B525" s="155"/>
      <c r="C525" s="155">
        <v>310</v>
      </c>
      <c r="D525" s="169"/>
      <c r="E525" s="155">
        <v>244</v>
      </c>
      <c r="F525" s="155">
        <v>310</v>
      </c>
      <c r="G525" s="156"/>
      <c r="H525" s="150">
        <f>SUM(H526:H528)</f>
        <v>355643</v>
      </c>
      <c r="I525" s="150">
        <f>SUM(I526:I528)</f>
        <v>255643</v>
      </c>
      <c r="J525" s="150">
        <f>SUM(J527:J528)</f>
        <v>0</v>
      </c>
      <c r="K525" s="124">
        <f>SUM(K527:K528)</f>
        <v>0</v>
      </c>
      <c r="L525" s="124">
        <f>SUM(L527:L528)</f>
        <v>0</v>
      </c>
      <c r="M525" s="150">
        <f>SUM(M527:M528)</f>
        <v>100000</v>
      </c>
      <c r="N525" s="135">
        <f>SUM(N527:N528)</f>
        <v>0</v>
      </c>
      <c r="O525" s="66"/>
    </row>
    <row r="526" spans="1:15" s="8" customFormat="1" ht="13.5" customHeight="1">
      <c r="A526" s="190" t="s">
        <v>323</v>
      </c>
      <c r="B526" s="155"/>
      <c r="C526" s="155">
        <v>310</v>
      </c>
      <c r="D526" s="147">
        <v>800000000</v>
      </c>
      <c r="E526" s="155">
        <v>244</v>
      </c>
      <c r="F526" s="155">
        <v>310</v>
      </c>
      <c r="G526" s="152" t="s">
        <v>543</v>
      </c>
      <c r="H526" s="150">
        <f>I526+J526+K526+L526+M526+N526</f>
        <v>194426</v>
      </c>
      <c r="I526" s="153">
        <v>194426</v>
      </c>
      <c r="J526" s="153">
        <v>0</v>
      </c>
      <c r="K526" s="123">
        <v>0</v>
      </c>
      <c r="L526" s="123">
        <v>0</v>
      </c>
      <c r="M526" s="171">
        <v>0</v>
      </c>
      <c r="N526" s="138">
        <v>0</v>
      </c>
      <c r="O526" s="66"/>
    </row>
    <row r="527" spans="1:15" s="8" customFormat="1" ht="13.5" customHeight="1">
      <c r="A527" s="190" t="s">
        <v>323</v>
      </c>
      <c r="B527" s="155"/>
      <c r="C527" s="155">
        <v>310</v>
      </c>
      <c r="D527" s="147">
        <v>800000000</v>
      </c>
      <c r="E527" s="155">
        <v>244</v>
      </c>
      <c r="F527" s="155">
        <v>310</v>
      </c>
      <c r="G527" s="152" t="s">
        <v>540</v>
      </c>
      <c r="H527" s="150">
        <f>I527+J527+K527+L527+M527+N527</f>
        <v>61217</v>
      </c>
      <c r="I527" s="153">
        <v>61217</v>
      </c>
      <c r="J527" s="153">
        <v>0</v>
      </c>
      <c r="K527" s="123">
        <v>0</v>
      </c>
      <c r="L527" s="123">
        <v>0</v>
      </c>
      <c r="M527" s="171">
        <v>0</v>
      </c>
      <c r="N527" s="138">
        <v>0</v>
      </c>
      <c r="O527" s="66"/>
    </row>
    <row r="528" spans="1:15" s="8" customFormat="1" ht="13.5" customHeight="1">
      <c r="A528" s="190" t="s">
        <v>323</v>
      </c>
      <c r="B528" s="155"/>
      <c r="C528" s="155">
        <v>310</v>
      </c>
      <c r="D528" s="148" t="s">
        <v>536</v>
      </c>
      <c r="E528" s="155">
        <v>244</v>
      </c>
      <c r="F528" s="155">
        <v>310</v>
      </c>
      <c r="G528" s="156" t="s">
        <v>546</v>
      </c>
      <c r="H528" s="150">
        <f>I528+J528+K528+L528+M528+N528</f>
        <v>100000</v>
      </c>
      <c r="I528" s="153">
        <v>0</v>
      </c>
      <c r="J528" s="153">
        <v>0</v>
      </c>
      <c r="K528" s="123">
        <v>0</v>
      </c>
      <c r="L528" s="123">
        <v>0</v>
      </c>
      <c r="M528" s="171">
        <v>100000</v>
      </c>
      <c r="N528" s="138">
        <v>0</v>
      </c>
      <c r="O528" s="66"/>
    </row>
    <row r="529" spans="1:15" s="8" customFormat="1" ht="13.5" customHeight="1">
      <c r="A529" s="190" t="s">
        <v>324</v>
      </c>
      <c r="B529" s="155"/>
      <c r="C529" s="155">
        <v>320</v>
      </c>
      <c r="D529" s="155"/>
      <c r="E529" s="155"/>
      <c r="F529" s="155">
        <v>320</v>
      </c>
      <c r="G529" s="161"/>
      <c r="H529" s="150">
        <f>I529+J529+K529+L529+M529+N529</f>
        <v>0</v>
      </c>
      <c r="I529" s="153">
        <v>0</v>
      </c>
      <c r="J529" s="153">
        <v>0</v>
      </c>
      <c r="K529" s="123">
        <v>0</v>
      </c>
      <c r="L529" s="123">
        <v>0</v>
      </c>
      <c r="M529" s="171">
        <v>0</v>
      </c>
      <c r="N529" s="138">
        <v>0</v>
      </c>
      <c r="O529" s="66"/>
    </row>
    <row r="530" spans="1:15" s="8" customFormat="1" ht="13.5" customHeight="1">
      <c r="A530" s="190" t="s">
        <v>325</v>
      </c>
      <c r="B530" s="155"/>
      <c r="C530" s="155">
        <v>340</v>
      </c>
      <c r="D530" s="155"/>
      <c r="E530" s="155">
        <v>244</v>
      </c>
      <c r="F530" s="155">
        <v>340</v>
      </c>
      <c r="G530" s="156"/>
      <c r="H530" s="150">
        <f>I530+J530+K530+L530+M530+N530</f>
        <v>4899465.05</v>
      </c>
      <c r="I530" s="153">
        <f aca="true" t="shared" si="62" ref="I530:N530">SUM(I532:I537)</f>
        <v>529421.05</v>
      </c>
      <c r="J530" s="153">
        <f t="shared" si="62"/>
        <v>0</v>
      </c>
      <c r="K530" s="129">
        <f t="shared" si="62"/>
        <v>0</v>
      </c>
      <c r="L530" s="129">
        <f t="shared" si="62"/>
        <v>0</v>
      </c>
      <c r="M530" s="153">
        <f>SUM(M532:M538)</f>
        <v>4370044</v>
      </c>
      <c r="N530" s="139">
        <f t="shared" si="62"/>
        <v>0</v>
      </c>
      <c r="O530" s="66"/>
    </row>
    <row r="531" spans="1:15" s="8" customFormat="1" ht="13.5" customHeight="1">
      <c r="A531" s="190" t="s">
        <v>4</v>
      </c>
      <c r="B531" s="155"/>
      <c r="C531" s="155"/>
      <c r="D531" s="155"/>
      <c r="E531" s="155"/>
      <c r="F531" s="155"/>
      <c r="G531" s="161"/>
      <c r="H531" s="150"/>
      <c r="I531" s="153"/>
      <c r="J531" s="153"/>
      <c r="K531" s="123"/>
      <c r="L531" s="123"/>
      <c r="M531" s="171"/>
      <c r="N531" s="138"/>
      <c r="O531" s="66"/>
    </row>
    <row r="532" spans="1:14" ht="13.5" customHeight="1">
      <c r="A532" s="190" t="s">
        <v>326</v>
      </c>
      <c r="B532" s="155"/>
      <c r="C532" s="155">
        <v>340</v>
      </c>
      <c r="D532" s="147">
        <v>800000000</v>
      </c>
      <c r="E532" s="155">
        <v>244</v>
      </c>
      <c r="F532" s="155">
        <v>341</v>
      </c>
      <c r="G532" s="154" t="s">
        <v>541</v>
      </c>
      <c r="H532" s="150">
        <f aca="true" t="shared" si="63" ref="H532:H539">I532+J532+K532+L532+M532+N532</f>
        <v>7000</v>
      </c>
      <c r="I532" s="153">
        <v>7000</v>
      </c>
      <c r="J532" s="153">
        <v>0</v>
      </c>
      <c r="K532" s="123">
        <v>0</v>
      </c>
      <c r="L532" s="123">
        <v>0</v>
      </c>
      <c r="M532" s="171">
        <v>0</v>
      </c>
      <c r="N532" s="138">
        <v>0</v>
      </c>
    </row>
    <row r="533" spans="1:14" ht="13.5" customHeight="1">
      <c r="A533" s="190" t="s">
        <v>327</v>
      </c>
      <c r="B533" s="155"/>
      <c r="C533" s="155">
        <v>340</v>
      </c>
      <c r="D533" s="147">
        <v>800000000</v>
      </c>
      <c r="E533" s="155">
        <v>244</v>
      </c>
      <c r="F533" s="155">
        <v>342</v>
      </c>
      <c r="G533" s="154" t="s">
        <v>541</v>
      </c>
      <c r="H533" s="150">
        <f t="shared" si="63"/>
        <v>437421.05</v>
      </c>
      <c r="I533" s="153">
        <v>437421.05</v>
      </c>
      <c r="J533" s="153">
        <v>0</v>
      </c>
      <c r="K533" s="123">
        <v>0</v>
      </c>
      <c r="L533" s="123">
        <v>0</v>
      </c>
      <c r="M533" s="171">
        <v>0</v>
      </c>
      <c r="N533" s="138">
        <v>0</v>
      </c>
    </row>
    <row r="534" spans="1:14" ht="13.5" customHeight="1">
      <c r="A534" s="190" t="s">
        <v>327</v>
      </c>
      <c r="B534" s="155"/>
      <c r="C534" s="155">
        <v>340</v>
      </c>
      <c r="D534" s="148" t="s">
        <v>536</v>
      </c>
      <c r="E534" s="155">
        <v>244</v>
      </c>
      <c r="F534" s="155">
        <v>342</v>
      </c>
      <c r="G534" s="156" t="s">
        <v>546</v>
      </c>
      <c r="H534" s="150">
        <f t="shared" si="63"/>
        <v>4230044</v>
      </c>
      <c r="I534" s="153">
        <v>0</v>
      </c>
      <c r="J534" s="153">
        <v>0</v>
      </c>
      <c r="K534" s="123">
        <v>0</v>
      </c>
      <c r="L534" s="123">
        <v>0</v>
      </c>
      <c r="M534" s="171">
        <v>4230044</v>
      </c>
      <c r="N534" s="138">
        <v>0</v>
      </c>
    </row>
    <row r="535" spans="1:14" ht="13.5" customHeight="1">
      <c r="A535" s="190" t="s">
        <v>328</v>
      </c>
      <c r="B535" s="155"/>
      <c r="C535" s="155">
        <v>340</v>
      </c>
      <c r="D535" s="147">
        <v>800000000</v>
      </c>
      <c r="E535" s="155">
        <v>244</v>
      </c>
      <c r="F535" s="155">
        <v>346</v>
      </c>
      <c r="G535" s="154" t="s">
        <v>541</v>
      </c>
      <c r="H535" s="150">
        <f t="shared" si="63"/>
        <v>9346.06</v>
      </c>
      <c r="I535" s="153">
        <v>9346.06</v>
      </c>
      <c r="J535" s="153">
        <v>0</v>
      </c>
      <c r="K535" s="123">
        <v>0</v>
      </c>
      <c r="L535" s="123">
        <v>0</v>
      </c>
      <c r="M535" s="171">
        <v>0</v>
      </c>
      <c r="N535" s="138">
        <v>0</v>
      </c>
    </row>
    <row r="536" spans="1:14" ht="13.5" customHeight="1">
      <c r="A536" s="190" t="s">
        <v>328</v>
      </c>
      <c r="B536" s="155"/>
      <c r="C536" s="155">
        <v>340</v>
      </c>
      <c r="D536" s="147">
        <v>800000000</v>
      </c>
      <c r="E536" s="155">
        <v>244</v>
      </c>
      <c r="F536" s="155">
        <v>346</v>
      </c>
      <c r="G536" s="156" t="s">
        <v>542</v>
      </c>
      <c r="H536" s="150">
        <f t="shared" si="63"/>
        <v>75653.94</v>
      </c>
      <c r="I536" s="153">
        <v>75653.94</v>
      </c>
      <c r="J536" s="153">
        <v>0</v>
      </c>
      <c r="K536" s="123">
        <v>0</v>
      </c>
      <c r="L536" s="123">
        <v>0</v>
      </c>
      <c r="M536" s="171">
        <v>0</v>
      </c>
      <c r="N536" s="138">
        <v>0</v>
      </c>
    </row>
    <row r="537" spans="1:14" ht="13.5" customHeight="1">
      <c r="A537" s="190" t="s">
        <v>528</v>
      </c>
      <c r="B537" s="155"/>
      <c r="C537" s="155">
        <v>340</v>
      </c>
      <c r="D537" s="148" t="s">
        <v>536</v>
      </c>
      <c r="E537" s="155">
        <v>244</v>
      </c>
      <c r="F537" s="155">
        <v>345</v>
      </c>
      <c r="G537" s="156" t="s">
        <v>546</v>
      </c>
      <c r="H537" s="150">
        <f t="shared" si="63"/>
        <v>100000</v>
      </c>
      <c r="I537" s="153">
        <v>0</v>
      </c>
      <c r="J537" s="153">
        <v>0</v>
      </c>
      <c r="K537" s="123">
        <v>0</v>
      </c>
      <c r="L537" s="123">
        <v>0</v>
      </c>
      <c r="M537" s="171">
        <v>100000</v>
      </c>
      <c r="N537" s="138">
        <v>0</v>
      </c>
    </row>
    <row r="538" spans="1:14" ht="13.5" customHeight="1">
      <c r="A538" s="190" t="s">
        <v>328</v>
      </c>
      <c r="B538" s="155"/>
      <c r="C538" s="155">
        <v>340</v>
      </c>
      <c r="D538" s="148" t="s">
        <v>536</v>
      </c>
      <c r="E538" s="155">
        <v>244</v>
      </c>
      <c r="F538" s="155">
        <v>346</v>
      </c>
      <c r="G538" s="156" t="s">
        <v>546</v>
      </c>
      <c r="H538" s="150">
        <f t="shared" si="63"/>
        <v>40000</v>
      </c>
      <c r="I538" s="153">
        <v>0</v>
      </c>
      <c r="J538" s="153">
        <v>0</v>
      </c>
      <c r="K538" s="123">
        <v>0</v>
      </c>
      <c r="L538" s="123">
        <v>0</v>
      </c>
      <c r="M538" s="171">
        <v>40000</v>
      </c>
      <c r="N538" s="138">
        <v>0</v>
      </c>
    </row>
    <row r="539" spans="1:14" ht="13.5" customHeight="1">
      <c r="A539" s="190" t="s">
        <v>329</v>
      </c>
      <c r="B539" s="155"/>
      <c r="C539" s="155">
        <v>530</v>
      </c>
      <c r="D539" s="155"/>
      <c r="E539" s="155">
        <v>465</v>
      </c>
      <c r="F539" s="155">
        <v>530</v>
      </c>
      <c r="G539" s="161"/>
      <c r="H539" s="150">
        <f t="shared" si="63"/>
        <v>0</v>
      </c>
      <c r="I539" s="153">
        <v>0</v>
      </c>
      <c r="J539" s="153">
        <v>0</v>
      </c>
      <c r="K539" s="123">
        <v>0</v>
      </c>
      <c r="L539" s="123">
        <v>0</v>
      </c>
      <c r="M539" s="171">
        <v>0</v>
      </c>
      <c r="N539" s="138">
        <v>0</v>
      </c>
    </row>
    <row r="540" spans="1:14" ht="13.5" customHeight="1">
      <c r="A540" s="190" t="s">
        <v>330</v>
      </c>
      <c r="B540" s="155"/>
      <c r="C540" s="155">
        <v>226</v>
      </c>
      <c r="D540" s="155"/>
      <c r="E540" s="155">
        <v>244</v>
      </c>
      <c r="F540" s="155">
        <v>226</v>
      </c>
      <c r="G540" s="161"/>
      <c r="H540" s="150">
        <f>SUM(H542:H548)</f>
        <v>1107859</v>
      </c>
      <c r="I540" s="150">
        <f aca="true" t="shared" si="64" ref="I540:N540">SUM(I542:I548)</f>
        <v>929859</v>
      </c>
      <c r="J540" s="150">
        <f t="shared" si="64"/>
        <v>0</v>
      </c>
      <c r="K540" s="124">
        <f t="shared" si="64"/>
        <v>0</v>
      </c>
      <c r="L540" s="124">
        <f t="shared" si="64"/>
        <v>0</v>
      </c>
      <c r="M540" s="150">
        <f t="shared" si="64"/>
        <v>178000</v>
      </c>
      <c r="N540" s="135">
        <f t="shared" si="64"/>
        <v>0</v>
      </c>
    </row>
    <row r="541" spans="1:14" ht="13.5" customHeight="1">
      <c r="A541" s="190" t="s">
        <v>4</v>
      </c>
      <c r="B541" s="155"/>
      <c r="C541" s="155"/>
      <c r="D541" s="155"/>
      <c r="E541" s="155"/>
      <c r="F541" s="155"/>
      <c r="G541" s="161"/>
      <c r="H541" s="150"/>
      <c r="I541" s="153"/>
      <c r="J541" s="153"/>
      <c r="K541" s="123"/>
      <c r="L541" s="123"/>
      <c r="M541" s="171"/>
      <c r="N541" s="138"/>
    </row>
    <row r="542" spans="1:14" ht="13.5" customHeight="1">
      <c r="A542" s="190" t="s">
        <v>331</v>
      </c>
      <c r="B542" s="155"/>
      <c r="C542" s="155"/>
      <c r="D542" s="155"/>
      <c r="E542" s="155"/>
      <c r="F542" s="155"/>
      <c r="G542" s="161"/>
      <c r="H542" s="150">
        <f aca="true" t="shared" si="65" ref="H542:H549">I542+J542+K542+L542+M542+N542</f>
        <v>0</v>
      </c>
      <c r="I542" s="153">
        <v>0</v>
      </c>
      <c r="J542" s="153">
        <v>0</v>
      </c>
      <c r="K542" s="123">
        <v>0</v>
      </c>
      <c r="L542" s="123">
        <v>0</v>
      </c>
      <c r="M542" s="171">
        <v>0</v>
      </c>
      <c r="N542" s="138">
        <v>0</v>
      </c>
    </row>
    <row r="543" spans="1:14" ht="28.5" customHeight="1">
      <c r="A543" s="190" t="s">
        <v>332</v>
      </c>
      <c r="B543" s="155"/>
      <c r="C543" s="147">
        <v>226</v>
      </c>
      <c r="D543" s="147">
        <v>800000000</v>
      </c>
      <c r="E543" s="147">
        <v>244</v>
      </c>
      <c r="F543" s="147">
        <v>226</v>
      </c>
      <c r="G543" s="154" t="s">
        <v>541</v>
      </c>
      <c r="H543" s="150">
        <f t="shared" si="65"/>
        <v>3000</v>
      </c>
      <c r="I543" s="153">
        <v>3000</v>
      </c>
      <c r="J543" s="153">
        <v>0</v>
      </c>
      <c r="K543" s="123">
        <v>0</v>
      </c>
      <c r="L543" s="123">
        <v>0</v>
      </c>
      <c r="M543" s="171">
        <v>0</v>
      </c>
      <c r="N543" s="138">
        <v>0</v>
      </c>
    </row>
    <row r="544" spans="1:14" ht="11.25" customHeight="1">
      <c r="A544" s="190" t="s">
        <v>333</v>
      </c>
      <c r="B544" s="155"/>
      <c r="C544" s="147">
        <v>226</v>
      </c>
      <c r="D544" s="147">
        <v>800000000</v>
      </c>
      <c r="E544" s="147">
        <v>244</v>
      </c>
      <c r="F544" s="147">
        <v>226</v>
      </c>
      <c r="G544" s="152" t="s">
        <v>543</v>
      </c>
      <c r="H544" s="150">
        <f>I544+J544+K544+L544+M544+N544</f>
        <v>8000</v>
      </c>
      <c r="I544" s="153">
        <v>8000</v>
      </c>
      <c r="J544" s="153">
        <v>0</v>
      </c>
      <c r="K544" s="123">
        <v>0</v>
      </c>
      <c r="L544" s="123">
        <v>0</v>
      </c>
      <c r="M544" s="171">
        <v>0</v>
      </c>
      <c r="N544" s="138">
        <v>0</v>
      </c>
    </row>
    <row r="545" spans="1:14" ht="13.5" customHeight="1">
      <c r="A545" s="190" t="s">
        <v>333</v>
      </c>
      <c r="B545" s="155"/>
      <c r="C545" s="147">
        <v>226</v>
      </c>
      <c r="D545" s="147">
        <v>800000000</v>
      </c>
      <c r="E545" s="147">
        <v>244</v>
      </c>
      <c r="F545" s="147">
        <v>226</v>
      </c>
      <c r="G545" s="152" t="s">
        <v>540</v>
      </c>
      <c r="H545" s="150">
        <f t="shared" si="65"/>
        <v>4000</v>
      </c>
      <c r="I545" s="153">
        <v>4000</v>
      </c>
      <c r="J545" s="153">
        <v>0</v>
      </c>
      <c r="K545" s="123">
        <v>0</v>
      </c>
      <c r="L545" s="123">
        <v>0</v>
      </c>
      <c r="M545" s="171">
        <v>0</v>
      </c>
      <c r="N545" s="138">
        <v>0</v>
      </c>
    </row>
    <row r="546" spans="1:14" ht="13.5" customHeight="1">
      <c r="A546" s="190" t="s">
        <v>333</v>
      </c>
      <c r="B546" s="155"/>
      <c r="C546" s="155">
        <v>226</v>
      </c>
      <c r="D546" s="147">
        <v>800000000</v>
      </c>
      <c r="E546" s="155">
        <v>244</v>
      </c>
      <c r="F546" s="155">
        <v>226</v>
      </c>
      <c r="G546" s="154" t="s">
        <v>541</v>
      </c>
      <c r="H546" s="150">
        <f t="shared" si="65"/>
        <v>768001.56</v>
      </c>
      <c r="I546" s="153">
        <v>768001.56</v>
      </c>
      <c r="J546" s="153">
        <v>0</v>
      </c>
      <c r="K546" s="123">
        <v>0</v>
      </c>
      <c r="L546" s="123">
        <v>0</v>
      </c>
      <c r="M546" s="171">
        <v>0</v>
      </c>
      <c r="N546" s="138">
        <v>0</v>
      </c>
    </row>
    <row r="547" spans="1:14" ht="13.5" customHeight="1">
      <c r="A547" s="190" t="s">
        <v>333</v>
      </c>
      <c r="B547" s="155"/>
      <c r="C547" s="155">
        <v>226</v>
      </c>
      <c r="D547" s="147">
        <v>800000000</v>
      </c>
      <c r="E547" s="155">
        <v>244</v>
      </c>
      <c r="F547" s="155">
        <v>226</v>
      </c>
      <c r="G547" s="156" t="s">
        <v>542</v>
      </c>
      <c r="H547" s="150">
        <f t="shared" si="65"/>
        <v>146857.44</v>
      </c>
      <c r="I547" s="153">
        <v>146857.44</v>
      </c>
      <c r="J547" s="153">
        <v>0</v>
      </c>
      <c r="K547" s="123">
        <v>0</v>
      </c>
      <c r="L547" s="123">
        <v>0</v>
      </c>
      <c r="M547" s="171">
        <v>0</v>
      </c>
      <c r="N547" s="138">
        <v>0</v>
      </c>
    </row>
    <row r="548" spans="1:14" ht="13.5" customHeight="1">
      <c r="A548" s="190" t="s">
        <v>333</v>
      </c>
      <c r="B548" s="155"/>
      <c r="C548" s="155">
        <v>226</v>
      </c>
      <c r="D548" s="148" t="s">
        <v>536</v>
      </c>
      <c r="E548" s="155"/>
      <c r="F548" s="155">
        <v>226</v>
      </c>
      <c r="G548" s="156" t="s">
        <v>546</v>
      </c>
      <c r="H548" s="150">
        <f t="shared" si="65"/>
        <v>178000</v>
      </c>
      <c r="I548" s="153">
        <v>0</v>
      </c>
      <c r="J548" s="153">
        <v>0</v>
      </c>
      <c r="K548" s="123">
        <v>0</v>
      </c>
      <c r="L548" s="123">
        <v>0</v>
      </c>
      <c r="M548" s="171">
        <v>178000</v>
      </c>
      <c r="N548" s="138">
        <v>0</v>
      </c>
    </row>
    <row r="549" spans="1:14" ht="13.5" customHeight="1">
      <c r="A549" s="190" t="s">
        <v>398</v>
      </c>
      <c r="B549" s="155"/>
      <c r="C549" s="155">
        <v>296</v>
      </c>
      <c r="D549" s="155"/>
      <c r="E549" s="155">
        <v>244</v>
      </c>
      <c r="F549" s="155">
        <v>296</v>
      </c>
      <c r="G549" s="161"/>
      <c r="H549" s="150">
        <f t="shared" si="65"/>
        <v>0</v>
      </c>
      <c r="I549" s="153">
        <v>0</v>
      </c>
      <c r="J549" s="153">
        <v>0</v>
      </c>
      <c r="K549" s="123">
        <v>0</v>
      </c>
      <c r="L549" s="123">
        <v>0</v>
      </c>
      <c r="M549" s="171">
        <v>0</v>
      </c>
      <c r="N549" s="138">
        <v>0</v>
      </c>
    </row>
    <row r="550" spans="1:14" ht="13.5" customHeight="1">
      <c r="A550" s="187" t="s">
        <v>53</v>
      </c>
      <c r="B550" s="155">
        <v>300</v>
      </c>
      <c r="C550" s="155" t="s">
        <v>10</v>
      </c>
      <c r="D550" s="155"/>
      <c r="E550" s="155"/>
      <c r="F550" s="155" t="s">
        <v>10</v>
      </c>
      <c r="G550" s="161"/>
      <c r="H550" s="150">
        <f>H552+H553</f>
        <v>0</v>
      </c>
      <c r="I550" s="153">
        <f aca="true" t="shared" si="66" ref="I550:N550">I552+I553</f>
        <v>0</v>
      </c>
      <c r="J550" s="153">
        <f t="shared" si="66"/>
        <v>0</v>
      </c>
      <c r="K550" s="129">
        <f t="shared" si="66"/>
        <v>0</v>
      </c>
      <c r="L550" s="129">
        <f t="shared" si="66"/>
        <v>0</v>
      </c>
      <c r="M550" s="153">
        <f t="shared" si="66"/>
        <v>0</v>
      </c>
      <c r="N550" s="139">
        <f t="shared" si="66"/>
        <v>0</v>
      </c>
    </row>
    <row r="551" spans="1:14" ht="13.5" customHeight="1">
      <c r="A551" s="187" t="s">
        <v>3</v>
      </c>
      <c r="B551" s="155"/>
      <c r="C551" s="175"/>
      <c r="D551" s="155"/>
      <c r="E551" s="155"/>
      <c r="F551" s="175"/>
      <c r="G551" s="176"/>
      <c r="H551" s="150"/>
      <c r="I551" s="153"/>
      <c r="J551" s="153"/>
      <c r="K551" s="123"/>
      <c r="L551" s="123"/>
      <c r="M551" s="171"/>
      <c r="N551" s="138"/>
    </row>
    <row r="552" spans="1:14" ht="13.5" customHeight="1">
      <c r="A552" s="187" t="s">
        <v>54</v>
      </c>
      <c r="B552" s="172">
        <v>310</v>
      </c>
      <c r="C552" s="177"/>
      <c r="D552" s="172"/>
      <c r="E552" s="172"/>
      <c r="F552" s="177"/>
      <c r="G552" s="178"/>
      <c r="H552" s="150">
        <f>I552+J552+K552+L552+M552+N552</f>
        <v>0</v>
      </c>
      <c r="I552" s="153">
        <v>0</v>
      </c>
      <c r="J552" s="153">
        <v>0</v>
      </c>
      <c r="K552" s="123">
        <v>0</v>
      </c>
      <c r="L552" s="123">
        <v>0</v>
      </c>
      <c r="M552" s="171">
        <v>0</v>
      </c>
      <c r="N552" s="138">
        <v>0</v>
      </c>
    </row>
    <row r="553" spans="1:14" ht="13.5" customHeight="1">
      <c r="A553" s="187" t="s">
        <v>55</v>
      </c>
      <c r="B553" s="155">
        <v>320</v>
      </c>
      <c r="C553" s="155"/>
      <c r="D553" s="155"/>
      <c r="E553" s="155"/>
      <c r="F553" s="155"/>
      <c r="G553" s="161"/>
      <c r="H553" s="150">
        <f>I553+J553+K553+L553+M553+N553</f>
        <v>0</v>
      </c>
      <c r="I553" s="153">
        <v>0</v>
      </c>
      <c r="J553" s="153">
        <v>0</v>
      </c>
      <c r="K553" s="123">
        <v>0</v>
      </c>
      <c r="L553" s="123">
        <v>0</v>
      </c>
      <c r="M553" s="171">
        <v>0</v>
      </c>
      <c r="N553" s="138">
        <v>0</v>
      </c>
    </row>
    <row r="554" spans="1:14" ht="13.5" customHeight="1">
      <c r="A554" s="187" t="s">
        <v>56</v>
      </c>
      <c r="B554" s="155">
        <v>400</v>
      </c>
      <c r="C554" s="155"/>
      <c r="D554" s="155"/>
      <c r="E554" s="155"/>
      <c r="F554" s="155"/>
      <c r="G554" s="161"/>
      <c r="H554" s="150">
        <f>H556+H557</f>
        <v>0</v>
      </c>
      <c r="I554" s="153">
        <f aca="true" t="shared" si="67" ref="I554:N554">I556+I557</f>
        <v>0</v>
      </c>
      <c r="J554" s="153">
        <f t="shared" si="67"/>
        <v>0</v>
      </c>
      <c r="K554" s="129">
        <f t="shared" si="67"/>
        <v>0</v>
      </c>
      <c r="L554" s="129">
        <f t="shared" si="67"/>
        <v>0</v>
      </c>
      <c r="M554" s="153">
        <f t="shared" si="67"/>
        <v>0</v>
      </c>
      <c r="N554" s="139">
        <f t="shared" si="67"/>
        <v>0</v>
      </c>
    </row>
    <row r="555" spans="1:14" ht="13.5" customHeight="1">
      <c r="A555" s="187" t="s">
        <v>3</v>
      </c>
      <c r="B555" s="155"/>
      <c r="C555" s="175"/>
      <c r="D555" s="155"/>
      <c r="E555" s="155"/>
      <c r="F555" s="175"/>
      <c r="G555" s="176"/>
      <c r="H555" s="150"/>
      <c r="I555" s="153"/>
      <c r="J555" s="153"/>
      <c r="K555" s="123"/>
      <c r="L555" s="123"/>
      <c r="M555" s="171"/>
      <c r="N555" s="138"/>
    </row>
    <row r="556" spans="1:14" ht="13.5" customHeight="1">
      <c r="A556" s="187" t="s">
        <v>57</v>
      </c>
      <c r="B556" s="172">
        <v>410</v>
      </c>
      <c r="C556" s="177"/>
      <c r="D556" s="172"/>
      <c r="E556" s="172"/>
      <c r="F556" s="177"/>
      <c r="G556" s="178"/>
      <c r="H556" s="150">
        <f aca="true" t="shared" si="68" ref="H556:H565">I556+J556+K556+L556+M556+N556</f>
        <v>0</v>
      </c>
      <c r="I556" s="153">
        <v>0</v>
      </c>
      <c r="J556" s="153">
        <v>0</v>
      </c>
      <c r="K556" s="123">
        <v>0</v>
      </c>
      <c r="L556" s="123">
        <v>0</v>
      </c>
      <c r="M556" s="171">
        <v>0</v>
      </c>
      <c r="N556" s="138">
        <v>0</v>
      </c>
    </row>
    <row r="557" spans="1:14" ht="13.5" customHeight="1">
      <c r="A557" s="187" t="s">
        <v>58</v>
      </c>
      <c r="B557" s="155">
        <v>420</v>
      </c>
      <c r="C557" s="155"/>
      <c r="D557" s="155"/>
      <c r="E557" s="155"/>
      <c r="F557" s="155"/>
      <c r="G557" s="161"/>
      <c r="H557" s="150">
        <f t="shared" si="68"/>
        <v>0</v>
      </c>
      <c r="I557" s="153">
        <v>0</v>
      </c>
      <c r="J557" s="153">
        <v>0</v>
      </c>
      <c r="K557" s="123">
        <v>0</v>
      </c>
      <c r="L557" s="123">
        <v>0</v>
      </c>
      <c r="M557" s="171">
        <v>0</v>
      </c>
      <c r="N557" s="138">
        <v>0</v>
      </c>
    </row>
    <row r="558" spans="1:14" ht="23.25" customHeight="1">
      <c r="A558" s="187" t="s">
        <v>334</v>
      </c>
      <c r="B558" s="155">
        <v>500</v>
      </c>
      <c r="C558" s="155" t="s">
        <v>10</v>
      </c>
      <c r="D558" s="155"/>
      <c r="E558" s="155"/>
      <c r="F558" s="155" t="s">
        <v>10</v>
      </c>
      <c r="G558" s="161"/>
      <c r="H558" s="150">
        <f t="shared" si="68"/>
        <v>0</v>
      </c>
      <c r="I558" s="153">
        <f>I559+I560</f>
        <v>0</v>
      </c>
      <c r="J558" s="153">
        <f>J559+J560</f>
        <v>0</v>
      </c>
      <c r="K558" s="129">
        <f>K559+K560</f>
        <v>0</v>
      </c>
      <c r="L558" s="129">
        <f>L559+L560</f>
        <v>0</v>
      </c>
      <c r="M558" s="153">
        <f>M559+M560+M561+M562+M563+M564</f>
        <v>0</v>
      </c>
      <c r="N558" s="139">
        <f>N559+N560</f>
        <v>0</v>
      </c>
    </row>
    <row r="559" spans="1:14" ht="13.5" customHeight="1">
      <c r="A559" s="187" t="s">
        <v>59</v>
      </c>
      <c r="B559" s="155"/>
      <c r="C559" s="147">
        <v>131</v>
      </c>
      <c r="D559" s="147">
        <v>800000000</v>
      </c>
      <c r="E559" s="147"/>
      <c r="F559" s="147">
        <v>131</v>
      </c>
      <c r="G559" s="154" t="s">
        <v>541</v>
      </c>
      <c r="H559" s="150">
        <f t="shared" si="68"/>
        <v>0</v>
      </c>
      <c r="I559" s="153">
        <v>0</v>
      </c>
      <c r="J559" s="153">
        <v>0</v>
      </c>
      <c r="K559" s="123">
        <v>0</v>
      </c>
      <c r="L559" s="123">
        <v>0</v>
      </c>
      <c r="M559" s="171">
        <v>0</v>
      </c>
      <c r="N559" s="138">
        <v>0</v>
      </c>
    </row>
    <row r="560" spans="1:14" ht="13.5" customHeight="1">
      <c r="A560" s="187" t="s">
        <v>59</v>
      </c>
      <c r="B560" s="155"/>
      <c r="C560" s="147">
        <v>152</v>
      </c>
      <c r="D560" s="147">
        <v>901480000</v>
      </c>
      <c r="E560" s="147"/>
      <c r="F560" s="147">
        <v>152</v>
      </c>
      <c r="G560" s="151" t="s">
        <v>538</v>
      </c>
      <c r="H560" s="150">
        <f t="shared" si="68"/>
        <v>0</v>
      </c>
      <c r="I560" s="153">
        <v>0</v>
      </c>
      <c r="J560" s="153">
        <v>0</v>
      </c>
      <c r="K560" s="123">
        <v>0</v>
      </c>
      <c r="L560" s="123">
        <v>0</v>
      </c>
      <c r="M560" s="171">
        <v>0</v>
      </c>
      <c r="N560" s="138">
        <v>0</v>
      </c>
    </row>
    <row r="561" spans="1:14" ht="13.5" customHeight="1">
      <c r="A561" s="187" t="s">
        <v>59</v>
      </c>
      <c r="B561" s="155"/>
      <c r="C561" s="147">
        <v>121</v>
      </c>
      <c r="D561" s="148" t="s">
        <v>536</v>
      </c>
      <c r="E561" s="147"/>
      <c r="F561" s="147">
        <v>121</v>
      </c>
      <c r="G561" s="149" t="s">
        <v>361</v>
      </c>
      <c r="H561" s="150">
        <f t="shared" si="68"/>
        <v>0</v>
      </c>
      <c r="I561" s="153">
        <v>0</v>
      </c>
      <c r="J561" s="153">
        <v>0</v>
      </c>
      <c r="K561" s="123">
        <v>0</v>
      </c>
      <c r="L561" s="123">
        <v>0</v>
      </c>
      <c r="M561" s="171">
        <v>0</v>
      </c>
      <c r="N561" s="138">
        <v>0</v>
      </c>
    </row>
    <row r="562" spans="1:14" ht="13.5" customHeight="1">
      <c r="A562" s="187" t="s">
        <v>59</v>
      </c>
      <c r="B562" s="155"/>
      <c r="C562" s="147">
        <v>131</v>
      </c>
      <c r="D562" s="148" t="s">
        <v>536</v>
      </c>
      <c r="E562" s="147"/>
      <c r="F562" s="147">
        <v>131</v>
      </c>
      <c r="G562" s="149" t="s">
        <v>361</v>
      </c>
      <c r="H562" s="150">
        <f t="shared" si="68"/>
        <v>0</v>
      </c>
      <c r="I562" s="153">
        <v>0</v>
      </c>
      <c r="J562" s="153">
        <v>0</v>
      </c>
      <c r="K562" s="123">
        <v>0</v>
      </c>
      <c r="L562" s="123">
        <v>0</v>
      </c>
      <c r="M562" s="171">
        <v>0</v>
      </c>
      <c r="N562" s="138">
        <v>0</v>
      </c>
    </row>
    <row r="563" spans="1:14" ht="13.5" customHeight="1">
      <c r="A563" s="187" t="s">
        <v>59</v>
      </c>
      <c r="B563" s="155"/>
      <c r="C563" s="147">
        <v>135</v>
      </c>
      <c r="D563" s="148" t="s">
        <v>536</v>
      </c>
      <c r="E563" s="147"/>
      <c r="F563" s="147">
        <v>135</v>
      </c>
      <c r="G563" s="149" t="s">
        <v>361</v>
      </c>
      <c r="H563" s="150">
        <f t="shared" si="68"/>
        <v>0</v>
      </c>
      <c r="I563" s="153">
        <v>0</v>
      </c>
      <c r="J563" s="153">
        <v>0</v>
      </c>
      <c r="K563" s="123">
        <v>0</v>
      </c>
      <c r="L563" s="123">
        <v>0</v>
      </c>
      <c r="M563" s="171">
        <v>0</v>
      </c>
      <c r="N563" s="138">
        <v>0</v>
      </c>
    </row>
    <row r="564" spans="1:14" ht="13.5" customHeight="1">
      <c r="A564" s="187" t="s">
        <v>59</v>
      </c>
      <c r="B564" s="155"/>
      <c r="C564" s="147">
        <v>189</v>
      </c>
      <c r="D564" s="148" t="s">
        <v>536</v>
      </c>
      <c r="E564" s="147"/>
      <c r="F564" s="147">
        <v>189</v>
      </c>
      <c r="G564" s="149" t="s">
        <v>361</v>
      </c>
      <c r="H564" s="150">
        <f t="shared" si="68"/>
        <v>0</v>
      </c>
      <c r="I564" s="153">
        <v>0</v>
      </c>
      <c r="J564" s="153">
        <v>0</v>
      </c>
      <c r="K564" s="123">
        <v>0</v>
      </c>
      <c r="L564" s="123">
        <v>0</v>
      </c>
      <c r="M564" s="171">
        <v>0</v>
      </c>
      <c r="N564" s="138">
        <v>0</v>
      </c>
    </row>
    <row r="565" spans="1:14" ht="13.5" customHeight="1">
      <c r="A565" s="187" t="s">
        <v>60</v>
      </c>
      <c r="B565" s="155">
        <v>600</v>
      </c>
      <c r="C565" s="147" t="s">
        <v>10</v>
      </c>
      <c r="D565" s="147"/>
      <c r="E565" s="147"/>
      <c r="F565" s="147" t="s">
        <v>10</v>
      </c>
      <c r="G565" s="151"/>
      <c r="H565" s="150">
        <f t="shared" si="68"/>
        <v>0</v>
      </c>
      <c r="I565" s="150">
        <v>0</v>
      </c>
      <c r="J565" s="150">
        <v>0</v>
      </c>
      <c r="K565" s="126">
        <v>0</v>
      </c>
      <c r="L565" s="126">
        <v>0</v>
      </c>
      <c r="M565" s="170">
        <v>0</v>
      </c>
      <c r="N565" s="140">
        <v>0</v>
      </c>
    </row>
    <row r="566" spans="1:14" ht="11.25" customHeight="1">
      <c r="A566" s="37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2"/>
    </row>
    <row r="567" spans="1:14" ht="29.25" customHeight="1">
      <c r="A567" s="271" t="s">
        <v>408</v>
      </c>
      <c r="B567" s="271"/>
      <c r="C567" s="271"/>
      <c r="D567" s="271"/>
      <c r="E567" s="271"/>
      <c r="F567" s="271"/>
      <c r="G567" s="271"/>
      <c r="H567" s="271"/>
      <c r="I567" s="271"/>
      <c r="J567" s="271"/>
      <c r="K567" s="271"/>
      <c r="L567" s="271"/>
      <c r="M567" s="271"/>
      <c r="N567" s="271"/>
    </row>
    <row r="568" spans="1:14" ht="90" customHeight="1">
      <c r="A568" s="271"/>
      <c r="B568" s="271"/>
      <c r="C568" s="271"/>
      <c r="D568" s="271"/>
      <c r="E568" s="271"/>
      <c r="F568" s="271"/>
      <c r="G568" s="271"/>
      <c r="H568" s="271"/>
      <c r="I568" s="271"/>
      <c r="J568" s="271"/>
      <c r="K568" s="271"/>
      <c r="L568" s="271"/>
      <c r="M568" s="271"/>
      <c r="N568" s="271"/>
    </row>
    <row r="569" spans="1:14" ht="15">
      <c r="A569" s="38"/>
      <c r="B569" s="35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</row>
    <row r="570" spans="1:14" ht="15">
      <c r="A570" s="38"/>
      <c r="B570" s="35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</row>
    <row r="571" spans="1:14" ht="15">
      <c r="A571" s="38"/>
      <c r="B571" s="35"/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5"/>
    </row>
    <row r="572" spans="1:14" ht="15">
      <c r="A572" s="38"/>
      <c r="B572" s="35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</row>
    <row r="573" spans="1:14" ht="15">
      <c r="A573" s="38"/>
      <c r="B573" s="35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</row>
    <row r="574" spans="1:14" ht="15">
      <c r="A574" s="38"/>
      <c r="B574" s="35"/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</row>
    <row r="575" spans="1:14" ht="15">
      <c r="A575" s="38"/>
      <c r="B575" s="35"/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</row>
  </sheetData>
  <sheetProtection/>
  <mergeCells count="54">
    <mergeCell ref="K391:K392"/>
    <mergeCell ref="L391:L392"/>
    <mergeCell ref="M391:N391"/>
    <mergeCell ref="L208:L209"/>
    <mergeCell ref="M208:N208"/>
    <mergeCell ref="H386:K386"/>
    <mergeCell ref="H387:K387"/>
    <mergeCell ref="H389:N389"/>
    <mergeCell ref="H390:H392"/>
    <mergeCell ref="I391:I392"/>
    <mergeCell ref="A389:A392"/>
    <mergeCell ref="B389:B392"/>
    <mergeCell ref="D389:D392"/>
    <mergeCell ref="E389:E392"/>
    <mergeCell ref="F389:F392"/>
    <mergeCell ref="G389:G392"/>
    <mergeCell ref="I390:N390"/>
    <mergeCell ref="A567:N568"/>
    <mergeCell ref="H202:K202"/>
    <mergeCell ref="H203:K203"/>
    <mergeCell ref="H204:K204"/>
    <mergeCell ref="A206:A209"/>
    <mergeCell ref="B206:B209"/>
    <mergeCell ref="D206:D209"/>
    <mergeCell ref="E206:E209"/>
    <mergeCell ref="J208:J209"/>
    <mergeCell ref="F206:F209"/>
    <mergeCell ref="G206:G209"/>
    <mergeCell ref="H206:N206"/>
    <mergeCell ref="H207:H209"/>
    <mergeCell ref="K8:K9"/>
    <mergeCell ref="I207:N207"/>
    <mergeCell ref="I208:I209"/>
    <mergeCell ref="K208:K209"/>
    <mergeCell ref="A1:N1"/>
    <mergeCell ref="A6:A9"/>
    <mergeCell ref="B6:B9"/>
    <mergeCell ref="F6:F9"/>
    <mergeCell ref="H4:K4"/>
    <mergeCell ref="H3:K3"/>
    <mergeCell ref="L8:L9"/>
    <mergeCell ref="J8:J9"/>
    <mergeCell ref="D6:D9"/>
    <mergeCell ref="E6:E9"/>
    <mergeCell ref="J391:J392"/>
    <mergeCell ref="C6:C9"/>
    <mergeCell ref="C206:C209"/>
    <mergeCell ref="C389:C392"/>
    <mergeCell ref="G6:G9"/>
    <mergeCell ref="H6:N6"/>
    <mergeCell ref="H7:H9"/>
    <mergeCell ref="M8:N8"/>
    <mergeCell ref="I7:N7"/>
    <mergeCell ref="I8:I9"/>
  </mergeCells>
  <printOptions/>
  <pageMargins left="0.2755905511811024" right="0" top="0.31496062992125984" bottom="0.31496062992125984" header="0" footer="0"/>
  <pageSetup fitToHeight="9" horizontalDpi="180" verticalDpi="180" orientation="portrait" paperSize="9" scale="53" r:id="rId1"/>
  <rowBreaks count="5" manualBreakCount="5">
    <brk id="68" max="9" man="1"/>
    <brk id="200" max="9" man="1"/>
    <brk id="235" max="9" man="1"/>
    <brk id="316" max="9" man="1"/>
    <brk id="383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3:E37"/>
  <sheetViews>
    <sheetView zoomScalePageLayoutView="0" workbookViewId="0" topLeftCell="A1">
      <selection activeCell="D42" sqref="D42"/>
    </sheetView>
  </sheetViews>
  <sheetFormatPr defaultColWidth="9.140625" defaultRowHeight="15"/>
  <cols>
    <col min="1" max="1" width="5.7109375" style="0" customWidth="1"/>
    <col min="2" max="2" width="18.7109375" style="0" customWidth="1"/>
    <col min="3" max="3" width="35.57421875" style="0" customWidth="1"/>
    <col min="4" max="4" width="17.00390625" style="0" customWidth="1"/>
    <col min="5" max="5" width="37.00390625" style="0" customWidth="1"/>
  </cols>
  <sheetData>
    <row r="3" spans="2:5" ht="30.75" customHeight="1">
      <c r="B3" s="58" t="s">
        <v>219</v>
      </c>
      <c r="C3" s="58" t="s">
        <v>1</v>
      </c>
      <c r="D3" s="58" t="s">
        <v>166</v>
      </c>
      <c r="E3" s="58" t="s">
        <v>170</v>
      </c>
    </row>
    <row r="4" spans="2:5" ht="25.5">
      <c r="B4" s="109" t="s">
        <v>406</v>
      </c>
      <c r="C4" s="110" t="s">
        <v>169</v>
      </c>
      <c r="D4" s="111" t="s">
        <v>167</v>
      </c>
      <c r="E4" s="112" t="s">
        <v>419</v>
      </c>
    </row>
    <row r="5" spans="2:5" ht="58.5" customHeight="1">
      <c r="B5" s="113" t="s">
        <v>407</v>
      </c>
      <c r="C5" s="114" t="s">
        <v>168</v>
      </c>
      <c r="D5" s="115" t="s">
        <v>167</v>
      </c>
      <c r="E5" s="116" t="s">
        <v>336</v>
      </c>
    </row>
    <row r="6" spans="2:5" ht="51" hidden="1">
      <c r="B6" s="85" t="s">
        <v>411</v>
      </c>
      <c r="C6" s="94" t="s">
        <v>171</v>
      </c>
      <c r="D6" s="89" t="s">
        <v>167</v>
      </c>
      <c r="E6" s="57" t="s">
        <v>172</v>
      </c>
    </row>
    <row r="7" spans="2:5" ht="80.25" customHeight="1" hidden="1">
      <c r="B7" s="85" t="s">
        <v>412</v>
      </c>
      <c r="C7" s="94" t="s">
        <v>173</v>
      </c>
      <c r="D7" s="89" t="s">
        <v>174</v>
      </c>
      <c r="E7" s="57" t="s">
        <v>172</v>
      </c>
    </row>
    <row r="8" spans="2:5" ht="51" hidden="1">
      <c r="B8" s="85" t="s">
        <v>413</v>
      </c>
      <c r="C8" s="94" t="s">
        <v>175</v>
      </c>
      <c r="D8" s="89" t="s">
        <v>174</v>
      </c>
      <c r="E8" s="57" t="s">
        <v>176</v>
      </c>
    </row>
    <row r="9" spans="2:5" ht="25.5" hidden="1">
      <c r="B9" s="85" t="s">
        <v>410</v>
      </c>
      <c r="C9" s="94" t="s">
        <v>466</v>
      </c>
      <c r="D9" s="89" t="s">
        <v>480</v>
      </c>
      <c r="E9" s="57" t="s">
        <v>177</v>
      </c>
    </row>
    <row r="10" spans="2:5" ht="25.5" hidden="1">
      <c r="B10" s="85" t="s">
        <v>409</v>
      </c>
      <c r="C10" s="94" t="s">
        <v>178</v>
      </c>
      <c r="D10" s="89" t="s">
        <v>167</v>
      </c>
      <c r="E10" s="57" t="s">
        <v>179</v>
      </c>
    </row>
    <row r="11" spans="2:5" ht="70.5" customHeight="1">
      <c r="B11" s="109" t="s">
        <v>414</v>
      </c>
      <c r="C11" s="110" t="s">
        <v>169</v>
      </c>
      <c r="D11" s="111" t="s">
        <v>184</v>
      </c>
      <c r="E11" s="112" t="s">
        <v>338</v>
      </c>
    </row>
    <row r="12" spans="2:5" ht="67.5" customHeight="1">
      <c r="B12" s="109" t="s">
        <v>415</v>
      </c>
      <c r="C12" s="110" t="s">
        <v>168</v>
      </c>
      <c r="D12" s="111" t="s">
        <v>181</v>
      </c>
      <c r="E12" s="112" t="s">
        <v>337</v>
      </c>
    </row>
    <row r="13" spans="2:5" ht="191.25" hidden="1">
      <c r="B13" s="85" t="s">
        <v>416</v>
      </c>
      <c r="C13" s="95" t="s">
        <v>182</v>
      </c>
      <c r="D13" s="89" t="s">
        <v>183</v>
      </c>
      <c r="E13" s="57" t="s">
        <v>185</v>
      </c>
    </row>
    <row r="14" spans="2:5" ht="217.5" customHeight="1" hidden="1">
      <c r="B14" s="85" t="s">
        <v>417</v>
      </c>
      <c r="C14" s="95" t="s">
        <v>182</v>
      </c>
      <c r="D14" s="89" t="s">
        <v>183</v>
      </c>
      <c r="E14" s="57" t="s">
        <v>185</v>
      </c>
    </row>
    <row r="15" spans="2:5" ht="63.75" hidden="1">
      <c r="B15" s="85" t="s">
        <v>469</v>
      </c>
      <c r="C15" s="90" t="s">
        <v>186</v>
      </c>
      <c r="D15" s="89" t="s">
        <v>187</v>
      </c>
      <c r="E15" s="57" t="s">
        <v>220</v>
      </c>
    </row>
    <row r="16" spans="2:5" ht="15" hidden="1">
      <c r="B16" s="85" t="s">
        <v>460</v>
      </c>
      <c r="C16" s="90" t="s">
        <v>461</v>
      </c>
      <c r="D16" s="89" t="s">
        <v>462</v>
      </c>
      <c r="E16" s="57" t="s">
        <v>463</v>
      </c>
    </row>
    <row r="17" spans="2:5" ht="25.5" hidden="1">
      <c r="B17" s="85" t="s">
        <v>464</v>
      </c>
      <c r="C17" s="94" t="s">
        <v>188</v>
      </c>
      <c r="D17" s="89" t="s">
        <v>180</v>
      </c>
      <c r="E17" s="57" t="s">
        <v>190</v>
      </c>
    </row>
    <row r="18" spans="2:5" ht="63.75" hidden="1">
      <c r="B18" s="85" t="s">
        <v>465</v>
      </c>
      <c r="C18" s="94" t="s">
        <v>189</v>
      </c>
      <c r="D18" s="89" t="s">
        <v>180</v>
      </c>
      <c r="E18" s="57" t="s">
        <v>191</v>
      </c>
    </row>
    <row r="19" spans="2:5" ht="51" hidden="1">
      <c r="B19" s="85" t="s">
        <v>207</v>
      </c>
      <c r="C19" s="90" t="s">
        <v>168</v>
      </c>
      <c r="D19" s="89" t="s">
        <v>352</v>
      </c>
      <c r="E19" s="57" t="s">
        <v>353</v>
      </c>
    </row>
    <row r="20" spans="2:5" ht="25.5" hidden="1">
      <c r="B20" s="85" t="s">
        <v>196</v>
      </c>
      <c r="C20" s="90" t="s">
        <v>193</v>
      </c>
      <c r="D20" s="89" t="s">
        <v>192</v>
      </c>
      <c r="E20" s="57" t="s">
        <v>195</v>
      </c>
    </row>
    <row r="21" spans="2:5" ht="25.5" hidden="1">
      <c r="B21" s="85" t="s">
        <v>467</v>
      </c>
      <c r="C21" s="90" t="s">
        <v>194</v>
      </c>
      <c r="D21" s="89" t="s">
        <v>192</v>
      </c>
      <c r="E21" s="57" t="s">
        <v>195</v>
      </c>
    </row>
    <row r="22" spans="2:5" ht="81.75" customHeight="1" hidden="1">
      <c r="B22" s="85" t="s">
        <v>468</v>
      </c>
      <c r="C22" s="90" t="s">
        <v>168</v>
      </c>
      <c r="D22" s="89" t="s">
        <v>221</v>
      </c>
      <c r="E22" s="94" t="s">
        <v>199</v>
      </c>
    </row>
    <row r="23" spans="2:5" ht="54" customHeight="1">
      <c r="B23" s="109" t="s">
        <v>471</v>
      </c>
      <c r="C23" s="110" t="s">
        <v>168</v>
      </c>
      <c r="D23" s="111" t="s">
        <v>470</v>
      </c>
      <c r="E23" s="110" t="s">
        <v>197</v>
      </c>
    </row>
    <row r="24" spans="2:5" ht="51" hidden="1">
      <c r="B24" s="85" t="s">
        <v>477</v>
      </c>
      <c r="C24" s="94" t="s">
        <v>200</v>
      </c>
      <c r="D24" s="89" t="s">
        <v>221</v>
      </c>
      <c r="E24" s="57" t="s">
        <v>283</v>
      </c>
    </row>
    <row r="25" spans="2:5" ht="38.25" hidden="1">
      <c r="B25" s="85" t="s">
        <v>418</v>
      </c>
      <c r="C25" s="94" t="s">
        <v>202</v>
      </c>
      <c r="D25" s="89" t="s">
        <v>174</v>
      </c>
      <c r="E25" s="57" t="s">
        <v>281</v>
      </c>
    </row>
    <row r="26" spans="2:5" ht="45.75" customHeight="1" hidden="1">
      <c r="B26" s="85" t="s">
        <v>478</v>
      </c>
      <c r="C26" s="94" t="s">
        <v>201</v>
      </c>
      <c r="D26" s="89" t="s">
        <v>221</v>
      </c>
      <c r="E26" s="57" t="s">
        <v>282</v>
      </c>
    </row>
    <row r="27" spans="2:5" ht="25.5" hidden="1">
      <c r="B27" s="85" t="s">
        <v>479</v>
      </c>
      <c r="C27" s="94" t="s">
        <v>203</v>
      </c>
      <c r="D27" s="89" t="s">
        <v>180</v>
      </c>
      <c r="E27" s="57" t="s">
        <v>284</v>
      </c>
    </row>
    <row r="28" spans="2:5" ht="38.25">
      <c r="B28" s="109" t="s">
        <v>472</v>
      </c>
      <c r="C28" s="110" t="s">
        <v>204</v>
      </c>
      <c r="D28" s="111" t="s">
        <v>174</v>
      </c>
      <c r="E28" s="112" t="s">
        <v>205</v>
      </c>
    </row>
    <row r="29" spans="2:5" ht="38.25">
      <c r="B29" s="109" t="s">
        <v>473</v>
      </c>
      <c r="C29" s="110" t="s">
        <v>204</v>
      </c>
      <c r="D29" s="111" t="s">
        <v>174</v>
      </c>
      <c r="E29" s="112" t="s">
        <v>206</v>
      </c>
    </row>
    <row r="30" spans="2:5" ht="76.5" hidden="1">
      <c r="B30" s="85" t="s">
        <v>481</v>
      </c>
      <c r="C30" s="95" t="s">
        <v>210</v>
      </c>
      <c r="D30" s="89" t="s">
        <v>180</v>
      </c>
      <c r="E30" s="57" t="s">
        <v>211</v>
      </c>
    </row>
    <row r="31" spans="2:5" ht="38.25" hidden="1">
      <c r="B31" s="85" t="s">
        <v>482</v>
      </c>
      <c r="C31" s="94" t="s">
        <v>212</v>
      </c>
      <c r="D31" s="89" t="s">
        <v>192</v>
      </c>
      <c r="E31" s="57" t="s">
        <v>213</v>
      </c>
    </row>
    <row r="32" spans="2:5" ht="51">
      <c r="B32" s="113" t="s">
        <v>483</v>
      </c>
      <c r="C32" s="114" t="s">
        <v>214</v>
      </c>
      <c r="D32" s="115" t="s">
        <v>180</v>
      </c>
      <c r="E32" s="116" t="s">
        <v>215</v>
      </c>
    </row>
    <row r="33" spans="2:5" ht="38.25">
      <c r="B33" s="109" t="s">
        <v>484</v>
      </c>
      <c r="C33" s="110" t="s">
        <v>216</v>
      </c>
      <c r="D33" s="111" t="s">
        <v>180</v>
      </c>
      <c r="E33" s="112" t="s">
        <v>217</v>
      </c>
    </row>
    <row r="34" spans="2:5" ht="51" hidden="1">
      <c r="B34" s="85" t="s">
        <v>485</v>
      </c>
      <c r="C34" s="94" t="s">
        <v>168</v>
      </c>
      <c r="D34" s="89" t="s">
        <v>192</v>
      </c>
      <c r="E34" s="57" t="s">
        <v>218</v>
      </c>
    </row>
    <row r="35" spans="2:5" ht="25.5" hidden="1">
      <c r="B35" s="85" t="s">
        <v>486</v>
      </c>
      <c r="C35" s="94" t="s">
        <v>169</v>
      </c>
      <c r="D35" s="89" t="s">
        <v>180</v>
      </c>
      <c r="E35" s="57" t="s">
        <v>222</v>
      </c>
    </row>
    <row r="36" spans="2:5" ht="25.5" hidden="1">
      <c r="B36" s="89" t="s">
        <v>474</v>
      </c>
      <c r="C36" s="90" t="s">
        <v>475</v>
      </c>
      <c r="D36" s="96"/>
      <c r="E36" s="57" t="s">
        <v>476</v>
      </c>
    </row>
    <row r="37" spans="2:5" ht="25.5" hidden="1">
      <c r="B37" s="89" t="s">
        <v>459</v>
      </c>
      <c r="C37" s="90" t="s">
        <v>198</v>
      </c>
      <c r="D37" s="96"/>
      <c r="E37" s="57" t="s">
        <v>476</v>
      </c>
    </row>
  </sheetData>
  <sheetProtection/>
  <autoFilter ref="B3:E35"/>
  <printOptions/>
  <pageMargins left="0.19" right="0.17" top="0.21" bottom="0.16" header="0.16" footer="0.16"/>
  <pageSetup fitToHeight="3" fitToWidth="1"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3:E64"/>
  <sheetViews>
    <sheetView zoomScalePageLayoutView="0" workbookViewId="0" topLeftCell="A13">
      <selection activeCell="C9" sqref="C9"/>
    </sheetView>
  </sheetViews>
  <sheetFormatPr defaultColWidth="9.140625" defaultRowHeight="15"/>
  <cols>
    <col min="2" max="2" width="16.140625" style="0" customWidth="1"/>
    <col min="3" max="3" width="109.421875" style="0" customWidth="1"/>
    <col min="4" max="4" width="10.00390625" style="0" customWidth="1"/>
    <col min="5" max="5" width="10.7109375" style="0" customWidth="1"/>
  </cols>
  <sheetData>
    <row r="3" spans="2:3" ht="15">
      <c r="B3" s="60" t="s">
        <v>161</v>
      </c>
      <c r="C3" s="60" t="s">
        <v>235</v>
      </c>
    </row>
    <row r="4" spans="2:3" ht="15">
      <c r="B4" s="53">
        <v>0</v>
      </c>
      <c r="C4" s="63" t="s">
        <v>225</v>
      </c>
    </row>
    <row r="5" spans="2:3" ht="15">
      <c r="B5" s="53">
        <v>80000</v>
      </c>
      <c r="C5" s="62" t="s">
        <v>224</v>
      </c>
    </row>
    <row r="6" spans="2:5" ht="15">
      <c r="B6" s="60">
        <v>90100</v>
      </c>
      <c r="C6" s="61" t="s">
        <v>223</v>
      </c>
      <c r="D6" s="59"/>
      <c r="E6" s="59"/>
    </row>
    <row r="7" spans="2:3" ht="15">
      <c r="B7" s="53">
        <v>901010000</v>
      </c>
      <c r="C7" s="62" t="s">
        <v>226</v>
      </c>
    </row>
    <row r="8" spans="2:3" ht="15">
      <c r="B8" s="53">
        <v>901020000</v>
      </c>
      <c r="C8" s="62" t="s">
        <v>227</v>
      </c>
    </row>
    <row r="9" spans="2:3" ht="15">
      <c r="B9" s="53">
        <v>901030000</v>
      </c>
      <c r="C9" s="62" t="s">
        <v>228</v>
      </c>
    </row>
    <row r="10" spans="2:3" ht="15">
      <c r="B10" s="53">
        <v>901040000</v>
      </c>
      <c r="C10" s="62" t="s">
        <v>229</v>
      </c>
    </row>
    <row r="11" spans="2:3" ht="15">
      <c r="B11" s="53">
        <v>901050000</v>
      </c>
      <c r="C11" s="62" t="s">
        <v>230</v>
      </c>
    </row>
    <row r="12" spans="2:3" ht="30">
      <c r="B12" s="53">
        <v>901060000</v>
      </c>
      <c r="C12" s="62" t="s">
        <v>420</v>
      </c>
    </row>
    <row r="13" spans="2:3" ht="30">
      <c r="B13" s="53">
        <v>901070000</v>
      </c>
      <c r="C13" s="62" t="s">
        <v>231</v>
      </c>
    </row>
    <row r="14" spans="2:3" ht="15">
      <c r="B14" s="53">
        <v>901100000</v>
      </c>
      <c r="C14" s="62" t="s">
        <v>421</v>
      </c>
    </row>
    <row r="15" spans="2:3" ht="15">
      <c r="B15" s="53">
        <v>901140000</v>
      </c>
      <c r="C15" s="62" t="s">
        <v>232</v>
      </c>
    </row>
    <row r="16" spans="2:3" ht="15">
      <c r="B16" s="53">
        <v>901150000</v>
      </c>
      <c r="C16" s="62" t="s">
        <v>233</v>
      </c>
    </row>
    <row r="17" spans="2:3" ht="15">
      <c r="B17" s="53">
        <v>901160000</v>
      </c>
      <c r="C17" s="62" t="s">
        <v>234</v>
      </c>
    </row>
    <row r="18" spans="2:3" ht="30">
      <c r="B18" s="53">
        <v>901170000</v>
      </c>
      <c r="C18" s="62" t="s">
        <v>236</v>
      </c>
    </row>
    <row r="19" spans="2:3" ht="45">
      <c r="B19" s="53">
        <v>901180000</v>
      </c>
      <c r="C19" s="62" t="s">
        <v>237</v>
      </c>
    </row>
    <row r="20" spans="2:3" ht="15">
      <c r="B20" s="53">
        <v>901190000</v>
      </c>
      <c r="C20" s="62" t="s">
        <v>238</v>
      </c>
    </row>
    <row r="21" spans="2:3" ht="15">
      <c r="B21" s="53">
        <v>901200000</v>
      </c>
      <c r="C21" s="62" t="s">
        <v>422</v>
      </c>
    </row>
    <row r="22" spans="2:3" ht="15">
      <c r="B22" s="53">
        <v>901210000</v>
      </c>
      <c r="C22" s="62" t="s">
        <v>239</v>
      </c>
    </row>
    <row r="23" spans="2:3" ht="30">
      <c r="B23" s="53">
        <v>901220000</v>
      </c>
      <c r="C23" s="62" t="s">
        <v>240</v>
      </c>
    </row>
    <row r="24" spans="2:3" ht="30">
      <c r="B24" s="53">
        <v>901230000</v>
      </c>
      <c r="C24" s="62" t="s">
        <v>241</v>
      </c>
    </row>
    <row r="25" spans="2:3" ht="15">
      <c r="B25" s="53">
        <v>901240000</v>
      </c>
      <c r="C25" s="62" t="s">
        <v>242</v>
      </c>
    </row>
    <row r="26" spans="2:3" ht="15">
      <c r="B26" s="53">
        <v>901250000</v>
      </c>
      <c r="C26" s="62" t="s">
        <v>243</v>
      </c>
    </row>
    <row r="27" spans="2:3" ht="15">
      <c r="B27" s="53">
        <v>901260000</v>
      </c>
      <c r="C27" s="62" t="s">
        <v>244</v>
      </c>
    </row>
    <row r="28" spans="2:3" ht="15">
      <c r="B28" s="53">
        <v>901270000</v>
      </c>
      <c r="C28" s="62" t="s">
        <v>245</v>
      </c>
    </row>
    <row r="29" spans="2:3" ht="15">
      <c r="B29" s="53">
        <v>901300000</v>
      </c>
      <c r="C29" s="62" t="s">
        <v>246</v>
      </c>
    </row>
    <row r="30" spans="2:3" ht="15">
      <c r="B30" s="53">
        <v>901310000</v>
      </c>
      <c r="C30" s="62" t="s">
        <v>247</v>
      </c>
    </row>
    <row r="31" spans="2:3" ht="30">
      <c r="B31" s="53">
        <v>9013200000</v>
      </c>
      <c r="C31" s="62" t="s">
        <v>248</v>
      </c>
    </row>
    <row r="32" spans="2:3" ht="15">
      <c r="B32" s="53">
        <v>9013300000</v>
      </c>
      <c r="C32" s="62" t="s">
        <v>423</v>
      </c>
    </row>
    <row r="33" spans="2:3" ht="14.25" customHeight="1">
      <c r="B33" s="53">
        <v>9013600000</v>
      </c>
      <c r="C33" s="62" t="s">
        <v>249</v>
      </c>
    </row>
    <row r="34" spans="2:3" ht="15">
      <c r="B34" s="53">
        <v>9013700000</v>
      </c>
      <c r="C34" s="62" t="s">
        <v>250</v>
      </c>
    </row>
    <row r="35" spans="2:3" ht="15">
      <c r="B35" s="53">
        <v>9013900000</v>
      </c>
      <c r="C35" s="62" t="s">
        <v>251</v>
      </c>
    </row>
    <row r="36" spans="2:3" ht="30">
      <c r="B36" s="53">
        <v>9014200000</v>
      </c>
      <c r="C36" s="62" t="s">
        <v>252</v>
      </c>
    </row>
    <row r="37" spans="2:3" ht="30">
      <c r="B37" s="53">
        <v>9014400000</v>
      </c>
      <c r="C37" s="62" t="s">
        <v>253</v>
      </c>
    </row>
    <row r="38" spans="2:3" ht="15">
      <c r="B38" s="53">
        <v>9014700000</v>
      </c>
      <c r="C38" s="62" t="s">
        <v>254</v>
      </c>
    </row>
    <row r="39" spans="2:3" ht="15">
      <c r="B39" s="53">
        <v>9014800000</v>
      </c>
      <c r="C39" s="62" t="s">
        <v>255</v>
      </c>
    </row>
    <row r="40" spans="2:3" ht="15">
      <c r="B40" s="53">
        <v>9014900000</v>
      </c>
      <c r="C40" s="62" t="s">
        <v>256</v>
      </c>
    </row>
    <row r="41" spans="2:3" ht="15">
      <c r="B41" s="53">
        <v>9015200000</v>
      </c>
      <c r="C41" s="62" t="s">
        <v>257</v>
      </c>
    </row>
    <row r="42" spans="2:3" ht="30">
      <c r="B42" s="53">
        <v>9015400000</v>
      </c>
      <c r="C42" s="62" t="s">
        <v>258</v>
      </c>
    </row>
    <row r="43" spans="2:3" ht="15">
      <c r="B43" s="53">
        <v>9015600000</v>
      </c>
      <c r="C43" s="62" t="s">
        <v>259</v>
      </c>
    </row>
    <row r="44" spans="2:3" ht="15">
      <c r="B44" s="53">
        <v>9016900000</v>
      </c>
      <c r="C44" s="62" t="s">
        <v>260</v>
      </c>
    </row>
    <row r="45" spans="2:3" ht="30">
      <c r="B45" s="53">
        <v>9017100000</v>
      </c>
      <c r="C45" s="62" t="s">
        <v>261</v>
      </c>
    </row>
    <row r="46" spans="2:3" ht="30">
      <c r="B46" s="53">
        <v>901720000</v>
      </c>
      <c r="C46" s="62" t="s">
        <v>262</v>
      </c>
    </row>
    <row r="47" spans="2:3" ht="15">
      <c r="B47" s="53">
        <v>901730000</v>
      </c>
      <c r="C47" s="62" t="s">
        <v>263</v>
      </c>
    </row>
    <row r="48" spans="2:3" ht="15">
      <c r="B48" s="53">
        <v>901750000</v>
      </c>
      <c r="C48" s="62" t="s">
        <v>264</v>
      </c>
    </row>
    <row r="49" spans="2:3" ht="30">
      <c r="B49" s="53">
        <v>901760000</v>
      </c>
      <c r="C49" s="62" t="s">
        <v>265</v>
      </c>
    </row>
    <row r="50" spans="2:3" ht="45">
      <c r="B50" s="53">
        <v>901770000</v>
      </c>
      <c r="C50" s="62" t="s">
        <v>266</v>
      </c>
    </row>
    <row r="51" spans="2:3" ht="15">
      <c r="B51" s="53">
        <v>901790000</v>
      </c>
      <c r="C51" s="62" t="s">
        <v>267</v>
      </c>
    </row>
    <row r="52" spans="2:3" ht="15">
      <c r="B52" s="53">
        <v>901800000</v>
      </c>
      <c r="C52" s="62" t="s">
        <v>268</v>
      </c>
    </row>
    <row r="53" spans="2:3" ht="30">
      <c r="B53" s="53">
        <v>901810000</v>
      </c>
      <c r="C53" s="62" t="s">
        <v>269</v>
      </c>
    </row>
    <row r="54" spans="2:3" ht="15">
      <c r="B54" s="53">
        <v>901820000</v>
      </c>
      <c r="C54" s="62" t="s">
        <v>270</v>
      </c>
    </row>
    <row r="55" spans="2:3" ht="15">
      <c r="B55" s="53">
        <v>901830000</v>
      </c>
      <c r="C55" s="62" t="s">
        <v>271</v>
      </c>
    </row>
    <row r="56" spans="2:3" ht="30">
      <c r="B56" s="53">
        <v>901870000</v>
      </c>
      <c r="C56" s="62" t="s">
        <v>272</v>
      </c>
    </row>
    <row r="57" spans="2:3" ht="15">
      <c r="B57" s="53">
        <v>901880000</v>
      </c>
      <c r="C57" s="62" t="s">
        <v>273</v>
      </c>
    </row>
    <row r="58" spans="2:3" ht="15">
      <c r="B58" s="53">
        <v>901890000</v>
      </c>
      <c r="C58" s="62" t="s">
        <v>274</v>
      </c>
    </row>
    <row r="59" spans="2:3" ht="15">
      <c r="B59" s="53">
        <v>901900000</v>
      </c>
      <c r="C59" s="62" t="s">
        <v>275</v>
      </c>
    </row>
    <row r="60" spans="2:3" ht="30">
      <c r="B60" s="53">
        <v>901910000</v>
      </c>
      <c r="C60" s="62" t="s">
        <v>276</v>
      </c>
    </row>
    <row r="61" spans="2:3" ht="15">
      <c r="B61" s="53">
        <v>901930000</v>
      </c>
      <c r="C61" s="62" t="s">
        <v>277</v>
      </c>
    </row>
    <row r="62" spans="2:3" ht="30">
      <c r="B62" s="53">
        <v>901960000</v>
      </c>
      <c r="C62" s="62" t="s">
        <v>278</v>
      </c>
    </row>
    <row r="63" spans="2:3" ht="23.25" customHeight="1">
      <c r="B63" s="53">
        <v>901980000</v>
      </c>
      <c r="C63" s="62" t="s">
        <v>279</v>
      </c>
    </row>
    <row r="64" spans="2:3" ht="45">
      <c r="B64" s="53">
        <v>901990000</v>
      </c>
      <c r="C64" s="62" t="s">
        <v>280</v>
      </c>
    </row>
  </sheetData>
  <sheetProtection/>
  <printOptions/>
  <pageMargins left="0.7086614173228347" right="0.7086614173228347" top="0.24" bottom="0.33" header="0.31496062992125984" footer="0.31496062992125984"/>
  <pageSetup fitToHeight="1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view="pageBreakPreview" zoomScale="87" zoomScaleSheetLayoutView="87" zoomScalePageLayoutView="0" workbookViewId="0" topLeftCell="A1">
      <selection activeCell="J35" sqref="J35"/>
    </sheetView>
  </sheetViews>
  <sheetFormatPr defaultColWidth="9.140625" defaultRowHeight="15"/>
  <cols>
    <col min="1" max="1" width="17.140625" style="0" customWidth="1"/>
    <col min="4" max="4" width="17.7109375" style="0" customWidth="1"/>
    <col min="5" max="5" width="15.421875" style="0" customWidth="1"/>
    <col min="6" max="6" width="14.57421875" style="0" customWidth="1"/>
    <col min="7" max="7" width="11.7109375" style="0" customWidth="1"/>
    <col min="8" max="8" width="11.8515625" style="0" customWidth="1"/>
    <col min="9" max="9" width="12.421875" style="0" customWidth="1"/>
    <col min="10" max="10" width="16.421875" style="0" customWidth="1"/>
    <col min="11" max="11" width="17.140625" style="0" customWidth="1"/>
    <col min="12" max="12" width="12.57421875" style="0" customWidth="1"/>
  </cols>
  <sheetData>
    <row r="1" ht="15.75">
      <c r="L1" s="28" t="s">
        <v>61</v>
      </c>
    </row>
    <row r="2" ht="15.75">
      <c r="F2" s="29" t="s">
        <v>62</v>
      </c>
    </row>
    <row r="3" ht="18.75">
      <c r="F3" s="29" t="s">
        <v>63</v>
      </c>
    </row>
    <row r="4" spans="1:7" ht="15.75">
      <c r="A4" s="28"/>
      <c r="E4" s="48"/>
      <c r="F4" s="49" t="s">
        <v>425</v>
      </c>
      <c r="G4" s="48"/>
    </row>
    <row r="5" ht="15.75">
      <c r="A5" s="29"/>
    </row>
    <row r="6" ht="15.75">
      <c r="A6" s="29"/>
    </row>
    <row r="7" spans="1:12" ht="15.75" customHeight="1">
      <c r="A7" s="276" t="s">
        <v>64</v>
      </c>
      <c r="B7" s="276" t="s">
        <v>45</v>
      </c>
      <c r="C7" s="276" t="s">
        <v>65</v>
      </c>
      <c r="D7" s="276" t="s">
        <v>66</v>
      </c>
      <c r="E7" s="276"/>
      <c r="F7" s="276"/>
      <c r="G7" s="276"/>
      <c r="H7" s="276"/>
      <c r="I7" s="276"/>
      <c r="J7" s="276"/>
      <c r="K7" s="276"/>
      <c r="L7" s="276"/>
    </row>
    <row r="8" spans="1:12" ht="15.75">
      <c r="A8" s="276"/>
      <c r="B8" s="276"/>
      <c r="C8" s="276"/>
      <c r="D8" s="276" t="s">
        <v>67</v>
      </c>
      <c r="E8" s="276"/>
      <c r="F8" s="276"/>
      <c r="G8" s="276"/>
      <c r="H8" s="276"/>
      <c r="I8" s="276"/>
      <c r="J8" s="276"/>
      <c r="K8" s="276"/>
      <c r="L8" s="276"/>
    </row>
    <row r="9" spans="1:12" ht="15.75">
      <c r="A9" s="276"/>
      <c r="B9" s="276"/>
      <c r="C9" s="276"/>
      <c r="D9" s="276" t="s">
        <v>68</v>
      </c>
      <c r="E9" s="276"/>
      <c r="F9" s="276"/>
      <c r="G9" s="276" t="s">
        <v>4</v>
      </c>
      <c r="H9" s="276"/>
      <c r="I9" s="276"/>
      <c r="J9" s="276"/>
      <c r="K9" s="276"/>
      <c r="L9" s="276"/>
    </row>
    <row r="10" spans="1:12" ht="47.25" customHeight="1">
      <c r="A10" s="276"/>
      <c r="B10" s="276"/>
      <c r="C10" s="276"/>
      <c r="D10" s="276"/>
      <c r="E10" s="276"/>
      <c r="F10" s="276"/>
      <c r="G10" s="276" t="s">
        <v>69</v>
      </c>
      <c r="H10" s="276"/>
      <c r="I10" s="276"/>
      <c r="J10" s="276" t="s">
        <v>70</v>
      </c>
      <c r="K10" s="276"/>
      <c r="L10" s="276"/>
    </row>
    <row r="11" spans="1:12" ht="50.25" customHeight="1">
      <c r="A11" s="276"/>
      <c r="B11" s="276"/>
      <c r="C11" s="276"/>
      <c r="D11" s="276"/>
      <c r="E11" s="276"/>
      <c r="F11" s="276"/>
      <c r="G11" s="277" t="s">
        <v>286</v>
      </c>
      <c r="H11" s="278"/>
      <c r="I11" s="279"/>
      <c r="J11" s="277" t="s">
        <v>71</v>
      </c>
      <c r="K11" s="278"/>
      <c r="L11" s="279"/>
    </row>
    <row r="12" spans="1:12" ht="78.75" customHeight="1">
      <c r="A12" s="276"/>
      <c r="B12" s="276"/>
      <c r="C12" s="276"/>
      <c r="D12" s="276"/>
      <c r="E12" s="276"/>
      <c r="F12" s="276"/>
      <c r="G12" s="280"/>
      <c r="H12" s="281"/>
      <c r="I12" s="282"/>
      <c r="J12" s="280"/>
      <c r="K12" s="281"/>
      <c r="L12" s="282"/>
    </row>
    <row r="13" spans="1:12" ht="15.75" customHeight="1">
      <c r="A13" s="276"/>
      <c r="B13" s="276"/>
      <c r="C13" s="276"/>
      <c r="D13" s="276" t="s">
        <v>426</v>
      </c>
      <c r="E13" s="276" t="s">
        <v>285</v>
      </c>
      <c r="F13" s="276" t="s">
        <v>427</v>
      </c>
      <c r="G13" s="276" t="s">
        <v>428</v>
      </c>
      <c r="H13" s="276" t="s">
        <v>285</v>
      </c>
      <c r="I13" s="50" t="s">
        <v>429</v>
      </c>
      <c r="J13" s="276" t="s">
        <v>426</v>
      </c>
      <c r="K13" s="276" t="s">
        <v>285</v>
      </c>
      <c r="L13" s="276" t="s">
        <v>427</v>
      </c>
    </row>
    <row r="14" spans="1:12" ht="47.25">
      <c r="A14" s="276"/>
      <c r="B14" s="276"/>
      <c r="C14" s="276"/>
      <c r="D14" s="276"/>
      <c r="E14" s="276"/>
      <c r="F14" s="276"/>
      <c r="G14" s="276"/>
      <c r="H14" s="276"/>
      <c r="I14" s="50" t="s">
        <v>72</v>
      </c>
      <c r="J14" s="276"/>
      <c r="K14" s="276"/>
      <c r="L14" s="276"/>
    </row>
    <row r="15" spans="1:12" ht="15.75">
      <c r="A15" s="25">
        <v>1</v>
      </c>
      <c r="B15" s="25">
        <v>2</v>
      </c>
      <c r="C15" s="25">
        <v>3</v>
      </c>
      <c r="D15" s="25">
        <v>4</v>
      </c>
      <c r="E15" s="25">
        <v>5</v>
      </c>
      <c r="F15" s="25">
        <v>6</v>
      </c>
      <c r="G15" s="25">
        <v>7</v>
      </c>
      <c r="H15" s="25">
        <v>8</v>
      </c>
      <c r="I15" s="25">
        <v>9</v>
      </c>
      <c r="J15" s="25">
        <v>10</v>
      </c>
      <c r="K15" s="25">
        <v>11</v>
      </c>
      <c r="L15" s="25">
        <v>12</v>
      </c>
    </row>
    <row r="16" spans="1:12" ht="66.75" customHeight="1">
      <c r="A16" s="30" t="s">
        <v>73</v>
      </c>
      <c r="B16" s="289" t="s">
        <v>76</v>
      </c>
      <c r="C16" s="288" t="s">
        <v>74</v>
      </c>
      <c r="D16" s="290">
        <f aca="true" t="shared" si="0" ref="D16:L16">D29</f>
        <v>9514960.15</v>
      </c>
      <c r="E16" s="284">
        <f>E29</f>
        <v>8635240.74</v>
      </c>
      <c r="F16" s="284">
        <f t="shared" si="0"/>
        <v>8645240.74</v>
      </c>
      <c r="G16" s="284">
        <f t="shared" si="0"/>
        <v>0</v>
      </c>
      <c r="H16" s="284">
        <f t="shared" si="0"/>
        <v>0</v>
      </c>
      <c r="I16" s="284">
        <f t="shared" si="0"/>
        <v>0</v>
      </c>
      <c r="J16" s="284">
        <f t="shared" si="0"/>
        <v>9514960.15</v>
      </c>
      <c r="K16" s="284">
        <f t="shared" si="0"/>
        <v>8635240.74</v>
      </c>
      <c r="L16" s="284">
        <f t="shared" si="0"/>
        <v>8645240.74</v>
      </c>
    </row>
    <row r="17" spans="1:12" ht="15.75">
      <c r="A17" s="32" t="s">
        <v>5</v>
      </c>
      <c r="B17" s="289"/>
      <c r="C17" s="288"/>
      <c r="D17" s="291"/>
      <c r="E17" s="285"/>
      <c r="F17" s="285"/>
      <c r="G17" s="285"/>
      <c r="H17" s="285"/>
      <c r="I17" s="285"/>
      <c r="J17" s="285"/>
      <c r="K17" s="285"/>
      <c r="L17" s="285"/>
    </row>
    <row r="18" spans="1:12" ht="15">
      <c r="A18" s="31"/>
      <c r="B18" s="289"/>
      <c r="C18" s="288"/>
      <c r="D18" s="291"/>
      <c r="E18" s="285"/>
      <c r="F18" s="285"/>
      <c r="G18" s="285"/>
      <c r="H18" s="285"/>
      <c r="I18" s="285"/>
      <c r="J18" s="285"/>
      <c r="K18" s="285"/>
      <c r="L18" s="285"/>
    </row>
    <row r="19" spans="1:12" ht="84.75" customHeight="1">
      <c r="A19" s="286" t="s">
        <v>75</v>
      </c>
      <c r="B19" s="288">
        <v>1001</v>
      </c>
      <c r="C19" s="288" t="s">
        <v>74</v>
      </c>
      <c r="D19" s="284">
        <v>0</v>
      </c>
      <c r="E19" s="284">
        <v>0</v>
      </c>
      <c r="F19" s="284">
        <v>0</v>
      </c>
      <c r="G19" s="284">
        <v>0</v>
      </c>
      <c r="H19" s="284">
        <v>0</v>
      </c>
      <c r="I19" s="284">
        <v>0</v>
      </c>
      <c r="J19" s="284">
        <v>0</v>
      </c>
      <c r="K19" s="284">
        <v>0</v>
      </c>
      <c r="L19" s="284">
        <v>0</v>
      </c>
    </row>
    <row r="20" spans="1:12" ht="15" customHeight="1">
      <c r="A20" s="287"/>
      <c r="B20" s="288"/>
      <c r="C20" s="288"/>
      <c r="D20" s="284"/>
      <c r="E20" s="284"/>
      <c r="F20" s="284"/>
      <c r="G20" s="284"/>
      <c r="H20" s="284"/>
      <c r="I20" s="284"/>
      <c r="J20" s="284"/>
      <c r="K20" s="284"/>
      <c r="L20" s="284"/>
    </row>
    <row r="21" spans="1:12" ht="15" customHeight="1">
      <c r="A21" s="287"/>
      <c r="B21" s="288"/>
      <c r="C21" s="288"/>
      <c r="D21" s="284"/>
      <c r="E21" s="284"/>
      <c r="F21" s="284"/>
      <c r="G21" s="284"/>
      <c r="H21" s="284"/>
      <c r="I21" s="284"/>
      <c r="J21" s="284"/>
      <c r="K21" s="284"/>
      <c r="L21" s="284"/>
    </row>
    <row r="22" spans="1:12" ht="15" customHeight="1">
      <c r="A22" s="287"/>
      <c r="B22" s="288"/>
      <c r="C22" s="288"/>
      <c r="D22" s="284"/>
      <c r="E22" s="284"/>
      <c r="F22" s="284"/>
      <c r="G22" s="284"/>
      <c r="H22" s="284"/>
      <c r="I22" s="284"/>
      <c r="J22" s="284"/>
      <c r="K22" s="284"/>
      <c r="L22" s="284"/>
    </row>
    <row r="23" spans="1:12" ht="9.75" customHeight="1">
      <c r="A23" s="287"/>
      <c r="B23" s="288"/>
      <c r="C23" s="288"/>
      <c r="D23" s="284"/>
      <c r="E23" s="284"/>
      <c r="F23" s="284"/>
      <c r="G23" s="284"/>
      <c r="H23" s="284"/>
      <c r="I23" s="284"/>
      <c r="J23" s="284"/>
      <c r="K23" s="284"/>
      <c r="L23" s="284"/>
    </row>
    <row r="24" spans="1:12" ht="15" customHeight="1" hidden="1">
      <c r="A24" s="287"/>
      <c r="B24" s="288"/>
      <c r="C24" s="288"/>
      <c r="D24" s="284"/>
      <c r="E24" s="284"/>
      <c r="F24" s="284"/>
      <c r="G24" s="284"/>
      <c r="H24" s="284"/>
      <c r="I24" s="284"/>
      <c r="J24" s="284"/>
      <c r="K24" s="284"/>
      <c r="L24" s="284"/>
    </row>
    <row r="25" spans="1:12" ht="15" customHeight="1" hidden="1">
      <c r="A25" s="287"/>
      <c r="B25" s="288"/>
      <c r="C25" s="288"/>
      <c r="D25" s="284"/>
      <c r="E25" s="284"/>
      <c r="F25" s="284"/>
      <c r="G25" s="284"/>
      <c r="H25" s="284"/>
      <c r="I25" s="284"/>
      <c r="J25" s="284"/>
      <c r="K25" s="284"/>
      <c r="L25" s="284"/>
    </row>
    <row r="26" spans="1:12" ht="15" customHeight="1" hidden="1">
      <c r="A26" s="287"/>
      <c r="B26" s="288"/>
      <c r="C26" s="288"/>
      <c r="D26" s="284"/>
      <c r="E26" s="284"/>
      <c r="F26" s="284"/>
      <c r="G26" s="284"/>
      <c r="H26" s="284"/>
      <c r="I26" s="284"/>
      <c r="J26" s="284"/>
      <c r="K26" s="284"/>
      <c r="L26" s="284"/>
    </row>
    <row r="27" spans="1:12" ht="15" customHeight="1" hidden="1">
      <c r="A27" s="287"/>
      <c r="B27" s="288"/>
      <c r="C27" s="288"/>
      <c r="D27" s="284"/>
      <c r="E27" s="284"/>
      <c r="F27" s="284"/>
      <c r="G27" s="284"/>
      <c r="H27" s="284"/>
      <c r="I27" s="284"/>
      <c r="J27" s="284"/>
      <c r="K27" s="284"/>
      <c r="L27" s="284"/>
    </row>
    <row r="28" spans="1:12" ht="15" customHeight="1" hidden="1">
      <c r="A28" s="287"/>
      <c r="B28" s="288"/>
      <c r="C28" s="288"/>
      <c r="D28" s="284"/>
      <c r="E28" s="284"/>
      <c r="F28" s="284"/>
      <c r="G28" s="284"/>
      <c r="H28" s="284"/>
      <c r="I28" s="284"/>
      <c r="J28" s="284"/>
      <c r="K28" s="284"/>
      <c r="L28" s="284"/>
    </row>
    <row r="29" spans="1:12" ht="50.25" customHeight="1">
      <c r="A29" s="287" t="s">
        <v>399</v>
      </c>
      <c r="B29" s="288">
        <v>2001</v>
      </c>
      <c r="C29" s="287"/>
      <c r="D29" s="292">
        <f>J29</f>
        <v>9514960.15</v>
      </c>
      <c r="E29" s="292">
        <f>SUM(K29)</f>
        <v>8635240.74</v>
      </c>
      <c r="F29" s="292">
        <f>SUM(L29)</f>
        <v>8645240.74</v>
      </c>
      <c r="G29" s="292">
        <v>0</v>
      </c>
      <c r="H29" s="292">
        <v>0</v>
      </c>
      <c r="I29" s="292">
        <v>0</v>
      </c>
      <c r="J29" s="292">
        <v>9514960.15</v>
      </c>
      <c r="K29" s="292">
        <v>8635240.74</v>
      </c>
      <c r="L29" s="292">
        <v>8645240.74</v>
      </c>
    </row>
    <row r="30" spans="1:12" ht="15">
      <c r="A30" s="287"/>
      <c r="B30" s="288"/>
      <c r="C30" s="287"/>
      <c r="D30" s="292"/>
      <c r="E30" s="292"/>
      <c r="F30" s="292"/>
      <c r="G30" s="292"/>
      <c r="H30" s="292"/>
      <c r="I30" s="292"/>
      <c r="J30" s="292"/>
      <c r="K30" s="292"/>
      <c r="L30" s="292"/>
    </row>
    <row r="31" spans="1:12" ht="1.5" customHeight="1">
      <c r="A31" s="287"/>
      <c r="B31" s="288"/>
      <c r="C31" s="287"/>
      <c r="D31" s="292"/>
      <c r="E31" s="292"/>
      <c r="F31" s="292"/>
      <c r="G31" s="292"/>
      <c r="H31" s="292"/>
      <c r="I31" s="292"/>
      <c r="J31" s="292"/>
      <c r="K31" s="292"/>
      <c r="L31" s="292"/>
    </row>
    <row r="32" spans="1:12" ht="15">
      <c r="A32" s="287"/>
      <c r="B32" s="288"/>
      <c r="C32" s="287"/>
      <c r="D32" s="292"/>
      <c r="E32" s="292"/>
      <c r="F32" s="292"/>
      <c r="G32" s="292"/>
      <c r="H32" s="292"/>
      <c r="I32" s="292"/>
      <c r="J32" s="292"/>
      <c r="K32" s="292"/>
      <c r="L32" s="292"/>
    </row>
    <row r="33" spans="1:12" ht="15">
      <c r="A33" s="287"/>
      <c r="B33" s="288"/>
      <c r="C33" s="287"/>
      <c r="D33" s="292"/>
      <c r="E33" s="292"/>
      <c r="F33" s="292"/>
      <c r="G33" s="292"/>
      <c r="H33" s="292"/>
      <c r="I33" s="292"/>
      <c r="J33" s="292"/>
      <c r="K33" s="292"/>
      <c r="L33" s="292"/>
    </row>
    <row r="34" spans="1:12" ht="15">
      <c r="A34" s="287"/>
      <c r="B34" s="288"/>
      <c r="C34" s="287"/>
      <c r="D34" s="292"/>
      <c r="E34" s="292"/>
      <c r="F34" s="292"/>
      <c r="G34" s="292"/>
      <c r="H34" s="292"/>
      <c r="I34" s="292"/>
      <c r="J34" s="292"/>
      <c r="K34" s="292"/>
      <c r="L34" s="292"/>
    </row>
    <row r="36" ht="18.75">
      <c r="A36" s="33" t="s">
        <v>78</v>
      </c>
    </row>
    <row r="37" spans="1:12" ht="82.5" customHeight="1">
      <c r="A37" s="283" t="s">
        <v>287</v>
      </c>
      <c r="B37" s="283"/>
      <c r="C37" s="283"/>
      <c r="D37" s="283"/>
      <c r="E37" s="283"/>
      <c r="F37" s="283"/>
      <c r="G37" s="283"/>
      <c r="H37" s="283"/>
      <c r="I37" s="283"/>
      <c r="J37" s="283"/>
      <c r="K37" s="283"/>
      <c r="L37" s="283"/>
    </row>
    <row r="38" spans="1:12" ht="103.5" customHeight="1">
      <c r="A38" s="283" t="s">
        <v>288</v>
      </c>
      <c r="B38" s="283"/>
      <c r="C38" s="283"/>
      <c r="D38" s="283"/>
      <c r="E38" s="283"/>
      <c r="F38" s="283"/>
      <c r="G38" s="283"/>
      <c r="H38" s="283"/>
      <c r="I38" s="283"/>
      <c r="J38" s="283"/>
      <c r="K38" s="283"/>
      <c r="L38" s="283"/>
    </row>
    <row r="39" ht="15.75">
      <c r="A39" s="27" t="s">
        <v>79</v>
      </c>
    </row>
    <row r="40" ht="15.75">
      <c r="A40" s="27" t="s">
        <v>289</v>
      </c>
    </row>
    <row r="41" ht="15.75">
      <c r="A41" s="27" t="s">
        <v>80</v>
      </c>
    </row>
    <row r="42" ht="15.75">
      <c r="A42" s="27" t="s">
        <v>81</v>
      </c>
    </row>
    <row r="43" ht="15.75">
      <c r="A43" s="27" t="s">
        <v>82</v>
      </c>
    </row>
    <row r="44" ht="15.75">
      <c r="A44" s="27" t="s">
        <v>290</v>
      </c>
    </row>
    <row r="45" ht="15.75">
      <c r="A45" s="27" t="s">
        <v>291</v>
      </c>
    </row>
    <row r="46" ht="15.75">
      <c r="A46" s="27" t="s">
        <v>292</v>
      </c>
    </row>
    <row r="47" spans="1:12" ht="18" customHeight="1">
      <c r="A47" s="283" t="s">
        <v>293</v>
      </c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</row>
    <row r="48" spans="1:12" s="64" customFormat="1" ht="31.5" customHeight="1">
      <c r="A48" s="283" t="s">
        <v>400</v>
      </c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</row>
  </sheetData>
  <sheetProtection/>
  <mergeCells count="58">
    <mergeCell ref="A37:L37"/>
    <mergeCell ref="A38:L38"/>
    <mergeCell ref="A47:L47"/>
    <mergeCell ref="G29:G34"/>
    <mergeCell ref="H29:H34"/>
    <mergeCell ref="I29:I34"/>
    <mergeCell ref="J29:J34"/>
    <mergeCell ref="K29:K34"/>
    <mergeCell ref="L29:L34"/>
    <mergeCell ref="L19:L28"/>
    <mergeCell ref="A29:A34"/>
    <mergeCell ref="B29:B34"/>
    <mergeCell ref="C29:C34"/>
    <mergeCell ref="D29:D34"/>
    <mergeCell ref="E29:E34"/>
    <mergeCell ref="F29:F34"/>
    <mergeCell ref="F19:F28"/>
    <mergeCell ref="G19:G28"/>
    <mergeCell ref="H19:H28"/>
    <mergeCell ref="D16:D18"/>
    <mergeCell ref="E16:E18"/>
    <mergeCell ref="I19:I28"/>
    <mergeCell ref="J19:J28"/>
    <mergeCell ref="K19:K28"/>
    <mergeCell ref="H16:H18"/>
    <mergeCell ref="I16:I18"/>
    <mergeCell ref="J16:J18"/>
    <mergeCell ref="K16:K18"/>
    <mergeCell ref="H13:H14"/>
    <mergeCell ref="J13:J14"/>
    <mergeCell ref="L16:L18"/>
    <mergeCell ref="A19:A28"/>
    <mergeCell ref="B19:B28"/>
    <mergeCell ref="C19:C28"/>
    <mergeCell ref="D19:D28"/>
    <mergeCell ref="E19:E28"/>
    <mergeCell ref="B16:B18"/>
    <mergeCell ref="C16:C18"/>
    <mergeCell ref="A48:L48"/>
    <mergeCell ref="A7:A14"/>
    <mergeCell ref="B7:B14"/>
    <mergeCell ref="C7:C14"/>
    <mergeCell ref="D7:L7"/>
    <mergeCell ref="D8:L8"/>
    <mergeCell ref="F16:F18"/>
    <mergeCell ref="G16:G18"/>
    <mergeCell ref="G10:I10"/>
    <mergeCell ref="J10:L10"/>
    <mergeCell ref="D9:F12"/>
    <mergeCell ref="G9:L9"/>
    <mergeCell ref="K13:K14"/>
    <mergeCell ref="L13:L14"/>
    <mergeCell ref="G11:I12"/>
    <mergeCell ref="J11:L12"/>
    <mergeCell ref="D13:D14"/>
    <mergeCell ref="E13:E14"/>
    <mergeCell ref="F13:F14"/>
    <mergeCell ref="G13:G1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2" r:id="rId1"/>
  <rowBreaks count="1" manualBreakCount="1">
    <brk id="3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49.7109375" style="0" customWidth="1"/>
    <col min="2" max="2" width="10.140625" style="0" customWidth="1"/>
    <col min="3" max="3" width="45.8515625" style="0" customWidth="1"/>
  </cols>
  <sheetData>
    <row r="1" ht="15.75">
      <c r="B1" s="34" t="s">
        <v>83</v>
      </c>
    </row>
    <row r="3" spans="2:4" ht="15.75">
      <c r="B3" s="29"/>
      <c r="D3" s="28" t="s">
        <v>84</v>
      </c>
    </row>
    <row r="4" ht="15.75">
      <c r="B4" s="29" t="s">
        <v>85</v>
      </c>
    </row>
    <row r="5" spans="1:3" ht="15.75">
      <c r="A5" s="48"/>
      <c r="B5" s="49" t="s">
        <v>433</v>
      </c>
      <c r="C5" s="48"/>
    </row>
    <row r="6" ht="15.75">
      <c r="B6" s="29" t="s">
        <v>40</v>
      </c>
    </row>
    <row r="7" ht="15.75">
      <c r="A7" s="27"/>
    </row>
    <row r="8" spans="1:3" ht="75" customHeight="1">
      <c r="A8" s="276" t="s">
        <v>1</v>
      </c>
      <c r="B8" s="25" t="s">
        <v>86</v>
      </c>
      <c r="C8" s="276" t="s">
        <v>88</v>
      </c>
    </row>
    <row r="9" spans="1:3" ht="15.75">
      <c r="A9" s="276"/>
      <c r="B9" s="25" t="s">
        <v>87</v>
      </c>
      <c r="C9" s="276"/>
    </row>
    <row r="10" spans="1:3" ht="15.75">
      <c r="A10" s="25">
        <v>1</v>
      </c>
      <c r="B10" s="25">
        <v>2</v>
      </c>
      <c r="C10" s="25">
        <v>3</v>
      </c>
    </row>
    <row r="11" spans="1:3" ht="34.5" customHeight="1">
      <c r="A11" s="24" t="s">
        <v>59</v>
      </c>
      <c r="B11" s="86" t="s">
        <v>401</v>
      </c>
      <c r="C11" s="47">
        <v>0</v>
      </c>
    </row>
    <row r="12" spans="1:3" ht="42" customHeight="1">
      <c r="A12" s="24" t="s">
        <v>60</v>
      </c>
      <c r="B12" s="86" t="s">
        <v>402</v>
      </c>
      <c r="C12" s="47">
        <v>0</v>
      </c>
    </row>
    <row r="13" spans="1:3" ht="15.75">
      <c r="A13" s="24" t="s">
        <v>89</v>
      </c>
      <c r="B13" s="86" t="s">
        <v>403</v>
      </c>
      <c r="C13" s="47">
        <v>0</v>
      </c>
    </row>
    <row r="14" spans="1:3" ht="30" customHeight="1">
      <c r="A14" s="24" t="s">
        <v>90</v>
      </c>
      <c r="B14" s="86" t="s">
        <v>404</v>
      </c>
      <c r="C14" s="47">
        <v>0</v>
      </c>
    </row>
    <row r="15" spans="1:3" ht="15.75">
      <c r="A15" s="24"/>
      <c r="B15" s="24"/>
      <c r="C15" s="24"/>
    </row>
    <row r="16" ht="15.75">
      <c r="A16" s="27"/>
    </row>
    <row r="17" ht="15.75">
      <c r="A17" s="27" t="s">
        <v>91</v>
      </c>
    </row>
    <row r="18" spans="1:13" ht="21" customHeight="1">
      <c r="A18" s="293" t="s">
        <v>405</v>
      </c>
      <c r="B18" s="293"/>
      <c r="C18" s="293"/>
      <c r="D18" s="74"/>
      <c r="E18" s="26"/>
      <c r="F18" s="26"/>
      <c r="G18" s="26"/>
      <c r="H18" s="26"/>
      <c r="I18" s="26"/>
      <c r="J18" s="26"/>
      <c r="K18" s="26"/>
      <c r="L18" s="26"/>
      <c r="M18" s="26"/>
    </row>
    <row r="19" spans="1:13" ht="15" customHeight="1">
      <c r="A19" s="293"/>
      <c r="B19" s="293"/>
      <c r="C19" s="293"/>
      <c r="D19" s="74"/>
      <c r="E19" s="26"/>
      <c r="F19" s="26"/>
      <c r="G19" s="26"/>
      <c r="H19" s="26"/>
      <c r="I19" s="26"/>
      <c r="J19" s="26"/>
      <c r="K19" s="26"/>
      <c r="L19" s="26"/>
      <c r="M19" s="26"/>
    </row>
    <row r="20" spans="1:13" ht="15" customHeight="1">
      <c r="A20" s="293"/>
      <c r="B20" s="293"/>
      <c r="C20" s="293"/>
      <c r="D20" s="74"/>
      <c r="E20" s="26"/>
      <c r="F20" s="26"/>
      <c r="G20" s="26"/>
      <c r="H20" s="26"/>
      <c r="I20" s="26"/>
      <c r="J20" s="26"/>
      <c r="K20" s="26"/>
      <c r="L20" s="26"/>
      <c r="M20" s="26"/>
    </row>
    <row r="21" spans="1:4" ht="15" customHeight="1">
      <c r="A21" s="293"/>
      <c r="B21" s="293"/>
      <c r="C21" s="293"/>
      <c r="D21" s="74"/>
    </row>
    <row r="22" spans="1:4" ht="15" customHeight="1">
      <c r="A22" s="293"/>
      <c r="B22" s="293"/>
      <c r="C22" s="293"/>
      <c r="D22" s="74"/>
    </row>
    <row r="23" spans="1:4" ht="15" customHeight="1">
      <c r="A23" s="293"/>
      <c r="B23" s="293"/>
      <c r="C23" s="293"/>
      <c r="D23" s="74"/>
    </row>
    <row r="24" spans="1:4" ht="30.75" customHeight="1">
      <c r="A24" s="293"/>
      <c r="B24" s="293"/>
      <c r="C24" s="293"/>
      <c r="D24" s="74"/>
    </row>
    <row r="25" spans="1:3" ht="15">
      <c r="A25" s="293"/>
      <c r="B25" s="293"/>
      <c r="C25" s="293"/>
    </row>
  </sheetData>
  <sheetProtection/>
  <mergeCells count="3">
    <mergeCell ref="A8:A9"/>
    <mergeCell ref="C8:C9"/>
    <mergeCell ref="A18:C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D36"/>
  <sheetViews>
    <sheetView zoomScalePageLayoutView="0" workbookViewId="0" topLeftCell="A16">
      <selection activeCell="F34" sqref="F34"/>
    </sheetView>
  </sheetViews>
  <sheetFormatPr defaultColWidth="9.140625" defaultRowHeight="15"/>
  <cols>
    <col min="1" max="1" width="33.7109375" style="0" customWidth="1"/>
    <col min="2" max="2" width="14.140625" style="0" customWidth="1"/>
    <col min="3" max="3" width="27.8515625" style="0" customWidth="1"/>
    <col min="5" max="5" width="2.57421875" style="0" customWidth="1"/>
    <col min="6" max="6" width="0.5625" style="0" customWidth="1"/>
  </cols>
  <sheetData>
    <row r="5" ht="15.75">
      <c r="A5" s="34" t="s">
        <v>92</v>
      </c>
    </row>
    <row r="6" ht="15.75">
      <c r="D6" s="28" t="s">
        <v>93</v>
      </c>
    </row>
    <row r="7" ht="15.75">
      <c r="A7" s="28"/>
    </row>
    <row r="8" ht="15.75">
      <c r="A8" s="29" t="s">
        <v>94</v>
      </c>
    </row>
    <row r="9" ht="15.75">
      <c r="A9" s="27"/>
    </row>
    <row r="10" spans="1:3" ht="15.75">
      <c r="A10" s="25" t="s">
        <v>1</v>
      </c>
      <c r="B10" s="25" t="s">
        <v>45</v>
      </c>
      <c r="C10" s="25" t="s">
        <v>95</v>
      </c>
    </row>
    <row r="11" spans="1:3" ht="15.75">
      <c r="A11" s="25">
        <v>1</v>
      </c>
      <c r="B11" s="25">
        <v>2</v>
      </c>
      <c r="C11" s="25">
        <v>3</v>
      </c>
    </row>
    <row r="12" spans="1:3" ht="31.5" customHeight="1">
      <c r="A12" s="24" t="s">
        <v>96</v>
      </c>
      <c r="B12" s="86" t="s">
        <v>401</v>
      </c>
      <c r="C12" s="47">
        <v>0</v>
      </c>
    </row>
    <row r="13" spans="1:3" ht="54" customHeight="1">
      <c r="A13" s="24" t="s">
        <v>97</v>
      </c>
      <c r="B13" s="294" t="s">
        <v>402</v>
      </c>
      <c r="C13" s="292">
        <v>0</v>
      </c>
    </row>
    <row r="14" spans="1:3" ht="56.25" customHeight="1">
      <c r="A14" s="24" t="s">
        <v>98</v>
      </c>
      <c r="B14" s="294"/>
      <c r="C14" s="292"/>
    </row>
    <row r="15" ht="15.75">
      <c r="A15" s="27"/>
    </row>
    <row r="16" ht="15.75">
      <c r="A16" s="27"/>
    </row>
    <row r="17" ht="15.75">
      <c r="A17" s="27"/>
    </row>
    <row r="18" ht="15.75">
      <c r="A18" s="27" t="s">
        <v>99</v>
      </c>
    </row>
    <row r="19" spans="1:4" ht="15.75">
      <c r="A19" s="45"/>
      <c r="B19" s="46"/>
      <c r="C19" s="295" t="s">
        <v>488</v>
      </c>
      <c r="D19" s="296"/>
    </row>
    <row r="20" spans="1:4" ht="15">
      <c r="A20" s="117" t="s">
        <v>514</v>
      </c>
      <c r="B20" s="65"/>
      <c r="C20" s="65"/>
      <c r="D20" s="65"/>
    </row>
    <row r="21" ht="15.75">
      <c r="A21" s="27"/>
    </row>
    <row r="22" ht="15.75">
      <c r="A22" s="27" t="s">
        <v>101</v>
      </c>
    </row>
    <row r="23" ht="15.75">
      <c r="A23" s="27" t="s">
        <v>100</v>
      </c>
    </row>
    <row r="24" spans="1:4" ht="15">
      <c r="A24" s="117" t="s">
        <v>514</v>
      </c>
      <c r="B24" s="65"/>
      <c r="C24" s="65"/>
      <c r="D24" s="65"/>
    </row>
    <row r="25" ht="15.75">
      <c r="A25" s="27"/>
    </row>
    <row r="26" ht="15.75">
      <c r="A26" s="27" t="s">
        <v>102</v>
      </c>
    </row>
    <row r="27" spans="1:4" ht="15.75">
      <c r="A27" s="45"/>
      <c r="B27" s="46"/>
      <c r="C27" s="295" t="s">
        <v>488</v>
      </c>
      <c r="D27" s="296"/>
    </row>
    <row r="28" spans="1:4" ht="15">
      <c r="A28" s="117" t="s">
        <v>514</v>
      </c>
      <c r="B28" s="65"/>
      <c r="C28" s="65"/>
      <c r="D28" s="65"/>
    </row>
    <row r="29" ht="15.75">
      <c r="A29" s="27"/>
    </row>
    <row r="30" ht="15.75">
      <c r="A30" s="27" t="s">
        <v>13</v>
      </c>
    </row>
    <row r="31" spans="1:4" ht="15.75">
      <c r="A31" s="45"/>
      <c r="B31" s="46"/>
      <c r="C31" s="295" t="s">
        <v>565</v>
      </c>
      <c r="D31" s="296"/>
    </row>
    <row r="32" spans="1:4" ht="15">
      <c r="A32" s="117" t="s">
        <v>514</v>
      </c>
      <c r="B32" s="65"/>
      <c r="C32" s="65"/>
      <c r="D32" s="65"/>
    </row>
    <row r="33" ht="15.75">
      <c r="A33" s="27"/>
    </row>
    <row r="34" ht="15.75">
      <c r="A34" s="45" t="s">
        <v>515</v>
      </c>
    </row>
    <row r="35" ht="15.75">
      <c r="A35" s="27"/>
    </row>
    <row r="36" ht="15.75">
      <c r="A36" s="27" t="s">
        <v>558</v>
      </c>
    </row>
  </sheetData>
  <sheetProtection/>
  <mergeCells count="5">
    <mergeCell ref="B13:B14"/>
    <mergeCell ref="C13:C14"/>
    <mergeCell ref="C19:D19"/>
    <mergeCell ref="C27:D27"/>
    <mergeCell ref="C31:D31"/>
  </mergeCells>
  <printOptions/>
  <pageMargins left="0.7" right="0.7" top="0.75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2014-12-22T05:28:18Z</cp:lastPrinted>
  <dcterms:created xsi:type="dcterms:W3CDTF">2006-09-28T05:33:49Z</dcterms:created>
  <dcterms:modified xsi:type="dcterms:W3CDTF">2019-06-11T18:33:40Z</dcterms:modified>
  <cp:category/>
  <cp:version/>
  <cp:contentType/>
  <cp:contentStatus/>
</cp:coreProperties>
</file>